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Website tables &amp; reports\New Website Tables\Tables - Quarterly Bulletin\Bulletin\JUN BUL 2026\A - Monetary and Banking\"/>
    </mc:Choice>
  </mc:AlternateContent>
  <xr:revisionPtr revIDLastSave="0" documentId="8_{942DBA16-7566-4564-BF41-477971BB0855}" xr6:coauthVersionLast="47" xr6:coauthVersionMax="47" xr10:uidLastSave="{00000000-0000-0000-0000-000000000000}"/>
  <bookViews>
    <workbookView xWindow="-120" yWindow="-120" windowWidth="24240" windowHeight="13020" xr2:uid="{E09D04B7-E381-4B96-B557-A3BEF04BA291}"/>
  </bookViews>
  <sheets>
    <sheet name="A6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</externalReferences>
  <definedNames>
    <definedName name="\A">#REF!</definedName>
    <definedName name="\a1">#REF!</definedName>
    <definedName name="\B">#REF!</definedName>
    <definedName name="\D">[9]Liabilities!#REF!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[10]BOP!#REF!</definedName>
    <definedName name="\U">#REF!</definedName>
    <definedName name="\W">#REF!</definedName>
    <definedName name="\X">[9]Liabilities!#REF!</definedName>
    <definedName name="__10FA_L">#REF!</definedName>
    <definedName name="__11GAZ_LIABS">#REF!</definedName>
    <definedName name="__123Graph_AREER" hidden="1">[11]ER!#REF!</definedName>
    <definedName name="__123Graph_BREER" hidden="1">[11]ER!#REF!</definedName>
    <definedName name="__123Graph_CREER" hidden="1">[11]ER!#REF!</definedName>
    <definedName name="__12INT_RESERVES">#REF!</definedName>
    <definedName name="__1r">#REF!</definedName>
    <definedName name="__2Macros_Import_.qbop" localSheetId="0">[12]!'[Macros Import].qbop'</definedName>
    <definedName name="__2Macros_Import_.qbop">[13]!'[Macros Import].qbop'</definedName>
    <definedName name="__3__123Graph_ACPI_ER_LOG" hidden="1">[11]ER!#REF!</definedName>
    <definedName name="__4__123Graph_BCPI_ER_LOG" hidden="1">[11]ER!#REF!</definedName>
    <definedName name="__5__123Graph_BIBA_IBRD" hidden="1">[11]WB!#REF!</definedName>
    <definedName name="__6B.2_B.3">#REF!</definedName>
    <definedName name="__7B.4___5">#REF!</definedName>
    <definedName name="__8CONSOL_B2">#REF!</definedName>
    <definedName name="__9CONSOL_DEPOSITS" localSheetId="0">'[14]A 11'!#REF!</definedName>
    <definedName name="__9CONSOL_DEPOSITS">'[15]A 11'!#REF!</definedName>
    <definedName name="__BAS1">[16]A!#REF!</definedName>
    <definedName name="__BOP2" localSheetId="0">[17]BoP!#REF!</definedName>
    <definedName name="__BOP2">[18]BoP!#REF!</definedName>
    <definedName name="__END94">#REF!</definedName>
    <definedName name="__RES2" localSheetId="0">[17]RES!#REF!</definedName>
    <definedName name="__RES2">[18]RES!#REF!</definedName>
    <definedName name="__SUM2">#REF!</definedName>
    <definedName name="__TAB1">#REF!</definedName>
    <definedName name="__Tab19">#REF!</definedName>
    <definedName name="__TAB2">[16]A!$B$6:$H$113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'[10]Imp:DSA output'!$O$9:$R$464</definedName>
    <definedName name="__YR89">'[10]Imp:DSA output'!$C$9:$C$464</definedName>
    <definedName name="__YR90">'[10]Imp:DSA output'!$D$9:$D$464</definedName>
    <definedName name="__YR91">'[10]Imp:DSA output'!$E$9:$E$464</definedName>
    <definedName name="__YR92">'[10]Imp:DSA output'!$F$9:$F$464</definedName>
    <definedName name="__YR93">'[10]Imp:DSA output'!$G$9:$G$464</definedName>
    <definedName name="__YR94">'[10]Imp:DSA output'!$H$9:$H$464</definedName>
    <definedName name="__YR95">'[10]Imp:DSA output'!$I$9:$I$464</definedName>
    <definedName name="_1__123Graph_ACHART_11" hidden="1">[16]A!$D$60:$D$119</definedName>
    <definedName name="_10__123Graph_DCHART_13" hidden="1">[16]A!#REF!</definedName>
    <definedName name="_10FA_L">#REF!</definedName>
    <definedName name="_11__123Graph_XCHART_11" hidden="1">[16]A!$B$60:$B$119</definedName>
    <definedName name="_11GAZ_LIABS">#REF!</definedName>
    <definedName name="_12__123Graph_XCHART_12" hidden="1">[16]A!$B$60:$B$119</definedName>
    <definedName name="_12INT_RESERVES">#REF!</definedName>
    <definedName name="_13__123Graph_XCHART_13" hidden="1">[16]A!#REF!</definedName>
    <definedName name="_14__123Graph_XCHART_14" hidden="1">[16]A!#REF!</definedName>
    <definedName name="_15__123Graph_XCHART_4" hidden="1">[16]A!#REF!</definedName>
    <definedName name="_1r">#REF!</definedName>
    <definedName name="_2__123Graph_ACHART_12" hidden="1">[16]A!$E$60:$E$119</definedName>
    <definedName name="_2Macros_Import_.qbop">[19]!'[Macros Import].qbop'</definedName>
    <definedName name="_3__123Graph_ACHART_14" hidden="1">[16]A!#REF!</definedName>
    <definedName name="_3__123Graph_ACPI_ER_LOG" hidden="1">[11]ER!#REF!</definedName>
    <definedName name="_4__123Graph_ACHART_4" hidden="1">[16]A!#REF!</definedName>
    <definedName name="_4__123Graph_BCPI_ER_LOG" hidden="1">[11]ER!#REF!</definedName>
    <definedName name="_5__123Graph_BCHART_11" hidden="1">[16]A!$C$60:$C$119</definedName>
    <definedName name="_5__123Graph_BIBA_IBRD" hidden="1">[11]WB!#REF!</definedName>
    <definedName name="_6__123Graph_BCHART_12" hidden="1">[16]A!$F$60:$F$119</definedName>
    <definedName name="_6B.2_B.3">#REF!</definedName>
    <definedName name="_7__123Graph_BCHART_13" hidden="1">[16]A!#REF!</definedName>
    <definedName name="_7B.4___5">#REF!</definedName>
    <definedName name="_8__123Graph_BCHART_4" hidden="1">[16]A!#REF!</definedName>
    <definedName name="_8CONSOL_B2">#REF!</definedName>
    <definedName name="_9__123Graph_CCHART_14" hidden="1">[16]A!#REF!</definedName>
    <definedName name="_9CONSOL_DEPOSITS">'[20]A 11'!#REF!</definedName>
    <definedName name="_BAS1">[16]A!#REF!</definedName>
    <definedName name="_BOP2">[21]BoP!#REF!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[21]RES!#REF!</definedName>
    <definedName name="_SUM2">#REF!</definedName>
    <definedName name="_TAB1">#REF!</definedName>
    <definedName name="_Tab19">#REF!</definedName>
    <definedName name="_TAB2">[16]A!$B$6:$H$113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UKR1">#REF!</definedName>
    <definedName name="_UKR2">#REF!</definedName>
    <definedName name="_UKR3">#REF!</definedName>
    <definedName name="_WB2">#REF!</definedName>
    <definedName name="_YR0110">'[10]Imp:DSA output'!$O$9:$R$464</definedName>
    <definedName name="_YR89">'[10]Imp:DSA output'!$C$9:$C$464</definedName>
    <definedName name="_YR90">'[10]Imp:DSA output'!$D$9:$D$464</definedName>
    <definedName name="_YR91">'[10]Imp:DSA output'!$E$9:$E$464</definedName>
    <definedName name="_YR92">'[10]Imp:DSA output'!$F$9:$F$464</definedName>
    <definedName name="_YR93">'[10]Imp:DSA output'!$G$9:$G$464</definedName>
    <definedName name="_YR94">'[10]Imp:DSA output'!$H$9:$H$464</definedName>
    <definedName name="_YR95">'[10]Imp:DSA output'!$I$9:$I$464</definedName>
    <definedName name="_Z">[10]Imp!#REF!</definedName>
    <definedName name="aa">#REF!</definedName>
    <definedName name="AAA">#REF!</definedName>
    <definedName name="aaaaaa">#REF!</definedName>
    <definedName name="ACTIVATE">#REF!</definedName>
    <definedName name="ad">#REF!</definedName>
    <definedName name="ALL">'[10]Imp:DSA output'!$C$9:$R$464</definedName>
    <definedName name="asd">#REF!</definedName>
    <definedName name="ass">#REF!</definedName>
    <definedName name="atrade">[19]!atrade</definedName>
    <definedName name="Batumi_debt">#REF!</definedName>
    <definedName name="bb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#N/A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FUND1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[22]Q6!$E$28:$AH$28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[22]Q6!$E$26:$AH$26</definedName>
    <definedName name="BXS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des">#REF!</definedName>
    <definedName name="CONSOL">#REF!</definedName>
    <definedName name="CONSOLC2">#REF!</definedName>
    <definedName name="copystart">#REF!</definedName>
    <definedName name="Copytodebt">'[10]in-out'!#REF!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CurrencyList">'[23]Report Form'!$B$5:$B$7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A_IBPM6_1">#REF!</definedName>
    <definedName name="DATA_IBPM6_2">#REF!</definedName>
    <definedName name="_xlnm.Database" localSheetId="0">'[24]By commodity'!$E$1:$E$14</definedName>
    <definedName name="_xlnm.Database">'[25]By commodity'!$E$1:$E$14</definedName>
    <definedName name="date">#REF!</definedName>
    <definedName name="DATES">#REF!</definedName>
    <definedName name="Dates1">#REF!</definedName>
    <definedName name="DATESA">#REF!</definedName>
    <definedName name="DATESM">#REF!</definedName>
    <definedName name="DATESQ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[26]NPV!$B$28</definedName>
    <definedName name="Discount_NC">[26]NPV!#REF!</definedName>
    <definedName name="DiscountRate">#REF!</definedName>
    <definedName name="DLX1.US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eee" hidden="1">[16]A!#REF!</definedName>
    <definedName name="empty">#REF!</definedName>
    <definedName name="ENDA">#N/A</definedName>
    <definedName name="ESAF_QUAR_GDP">#REF!</definedName>
    <definedName name="esafr">#REF!</definedName>
    <definedName name="Excel_BuiltIn_Print_Area_1_1">#REF!</definedName>
    <definedName name="ExitWRS">[27]Main!$AB$25</definedName>
    <definedName name="FEB19C">'[25]By commodity'!$E$1:$E$14</definedName>
    <definedName name="fffffffffffffffffffffff">#REF!</definedName>
    <definedName name="ffgfgg">[16]A!#REF!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FrequencyList">'[23]Report Form'!$F$4:$F$8</definedName>
    <definedName name="G1_">#N/A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>#REF!</definedName>
    <definedName name="GCB_NGDP">#N/A</definedName>
    <definedName name="GGB_NGDP">#N/A</definedName>
    <definedName name="ggggg">#REF!</definedName>
    <definedName name="ghgj">#REF!</definedName>
    <definedName name="Grace_IDA">[26]NPV!$B$25</definedName>
    <definedName name="Grace_NC">[26]NPV!#REF!</definedName>
    <definedName name="graph">#REF!</definedName>
    <definedName name="HEADING">#REF!</definedName>
    <definedName name="hhhhh">#REF!</definedName>
    <definedName name="IDAr">#REF!</definedName>
    <definedName name="IFSASSETS">#REF!</definedName>
    <definedName name="IFSLIABS">#REF!</definedName>
    <definedName name="iiii" hidden="1">[16]A!#REF!</definedName>
    <definedName name="IM">#REF!</definedName>
    <definedName name="IMF">#REF!</definedName>
    <definedName name="INPUT_2">[21]Input!#REF!</definedName>
    <definedName name="INPUT_4">[21]Input!#REF!</definedName>
    <definedName name="Interest_IDA">[26]NPV!$B$27</definedName>
    <definedName name="Interest_NC">[26]NPV!#REF!</definedName>
    <definedName name="InterestRate">#REF!</definedName>
    <definedName name="l" localSheetId="0">#REF!,#REF!</definedName>
    <definedName name="l">#REF!,#REF!</definedName>
    <definedName name="LINES">#REF!</definedName>
    <definedName name="lllll" hidden="1">[16]A!#REF!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[26]NPV!$B$26</definedName>
    <definedName name="Maturity_NC">[26]NPV!#REF!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[19]!mflowsa</definedName>
    <definedName name="mflowsq">[19]!mflowsq</definedName>
    <definedName name="MIDDLE">#REF!</definedName>
    <definedName name="MISC4">[21]OUTPUT!#REF!</definedName>
    <definedName name="mmmm">#REF!</definedName>
    <definedName name="mstocksa">[19]!mstocksa</definedName>
    <definedName name="mstocksq">[19]!mstocksq</definedName>
    <definedName name="n">#REF!</definedName>
    <definedName name="NAMES">#REF!</definedName>
    <definedName name="NAMESA">#REF!</definedName>
    <definedName name="NAMESM">#REF!</definedName>
    <definedName name="NAMESQ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#REF!</definedName>
    <definedName name="Notes2">#REF!</definedName>
    <definedName name="NOTITLES">#REF!</definedName>
    <definedName name="NTDD_RG">#N/A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eriodList">'[23]Report Form'!$E$4:$E$84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Area" localSheetId="0">#REF!</definedName>
    <definedName name="_xlnm.Print_Area">#REF!</definedName>
    <definedName name="PRINT_AREA_MI">#REF!</definedName>
    <definedName name="_xlnm.Print_Titles">#REF!,#REF!</definedName>
    <definedName name="PRINTMACRO">#REF!</definedName>
    <definedName name="PrintThis_Links">[27]Links!$A$1:$F$33</definedName>
    <definedName name="PRMONTH">#REF!</definedName>
    <definedName name="prn">[26]FSUOUT!$B$2:$V$32</definedName>
    <definedName name="Prog1998">'[28]2003'!#REF!</definedName>
    <definedName name="PRYEAR">#REF!</definedName>
    <definedName name="Q_5">#REF!</definedName>
    <definedName name="Q_6">#REF!</definedName>
    <definedName name="Q_7">#REF!</definedName>
    <definedName name="QFISCAL">'[29]Quarterly Raw Data'!#REF!</definedName>
    <definedName name="qqq" localSheetId="0" hidden="1">{#N/A,#N/A,FALSE,"EXTRABUDGT"}</definedName>
    <definedName name="qqq" hidden="1">{#N/A,#N/A,FALSE,"EXTRABUDGT"}</definedName>
    <definedName name="QTAB7">'[29]Quarterly MacroFlow'!#REF!</definedName>
    <definedName name="QTAB7A">'[29]Quarterly MacroFlow'!#REF!</definedName>
    <definedName name="Range_Columns">#REF!</definedName>
    <definedName name="Range_Country">#REF!</definedName>
    <definedName name="Range_DownloadAnnual">#REF!</definedName>
    <definedName name="Range_DownloadDateTime">#REF!</definedName>
    <definedName name="Range_DownloadMonth">#REF!</definedName>
    <definedName name="Range_DownloadQuarter">#REF!</definedName>
    <definedName name="Range_ReportFormName">#REF!</definedName>
    <definedName name="Range_Rows">#REF!</definedName>
    <definedName name="Range_SheetName">#REF!</definedName>
    <definedName name="Range_TotalDownloadPeriod">#REF!</definedName>
    <definedName name="Range_VersionControl">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eporting_Country_Code">#REF!</definedName>
    <definedName name="Reporting_Country_Name">#REF!</definedName>
    <definedName name="Reporting_CountryCode">[30]Control!$B$28</definedName>
    <definedName name="Reporting_Currency_Code">#REF!</definedName>
    <definedName name="Reporting_Currency_Name">#REF!</definedName>
    <definedName name="Reporting_Scale_Name">#REF!</definedName>
    <definedName name="right">#REF!</definedName>
    <definedName name="rindex">#REF!</definedName>
    <definedName name="rngErrorSort">[27]ErrCheck!$A$4</definedName>
    <definedName name="rngLastSave">[27]Main!$G$19</definedName>
    <definedName name="rngLastSent">[27]Main!$G$18</definedName>
    <definedName name="rngLastUpdate">[27]Links!$D$2</definedName>
    <definedName name="rngNeedsUpdate">[27]Links!$E$2</definedName>
    <definedName name="rngQuestChecked">[27]ErrCheck!$A$3</definedName>
    <definedName name="Rows_Table">#REF!</definedName>
    <definedName name="rrrr">#REF!</definedName>
    <definedName name="rrrrr">#REF!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A_Tab">#REF!</definedName>
    <definedName name="saccc">#REF!</definedName>
    <definedName name="ScalesList">'[23]Report Form'!$A$5:$A$8</definedName>
    <definedName name="sdcs" hidden="1">[16]A!#REF!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s" hidden="1">[16]A!#REF!</definedName>
    <definedName name="sss">#REF!</definedName>
    <definedName name="ssss">#REF!</definedName>
    <definedName name="sssss" hidden="1">[16]A!#REF!</definedName>
    <definedName name="START">#REF!</definedName>
    <definedName name="STFQTAB">#REF!</definedName>
    <definedName name="STOP">#REF!</definedName>
    <definedName name="SUM">[11]BoP!$E$313:$BE$365</definedName>
    <definedName name="Tab25a">#REF!</definedName>
    <definedName name="Tab25b">#REF!</definedName>
    <definedName name="Table__47">[31]RED47!$A$1:$I$53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[27]ErrCheck!$A$3:$E$5</definedName>
    <definedName name="tblLinks">[27]Links!$A$4:$F$33</definedName>
    <definedName name="Template_Table">#REF!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[22]Q5!$E$23:$AH$23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 localSheetId="0">[32]BCC!$A$1:$N$821,[32]BCC!$A$822:$N$1624</definedName>
    <definedName name="TODO">[33]BCC!$A$1:$N$821,[33]BCC!$A$822:$N$1624</definedName>
    <definedName name="Trade">#REF!</definedName>
    <definedName name="TRADE3">[21]Trade!#REF!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b">#REF!</definedName>
    <definedName name="vsvsv">#REF!</definedName>
    <definedName name="VTITLES">#REF!</definedName>
    <definedName name="vv" hidden="1">[16]A!#REF!</definedName>
    <definedName name="vvfvvvv">#REF!</definedName>
    <definedName name="wage_govt_sector">#REF!</definedName>
    <definedName name="WAPR">#REF!</definedName>
    <definedName name="WEO">#REF!</definedName>
    <definedName name="WPCP33_D">#REF!</definedName>
    <definedName name="WPCP33pch">#REF!</definedName>
    <definedName name="wrn.BANKS." localSheetId="0" hidden="1">{#N/A,#N/A,FALSE,"BANKS"}</definedName>
    <definedName name="wrn.BANKS." hidden="1">{#N/A,#N/A,FALSE,"BANKS"}</definedName>
    <definedName name="wrn.BOP." localSheetId="0" hidden="1">{#N/A,#N/A,FALSE,"BOP"}</definedName>
    <definedName name="wrn.BOP." hidden="1">{#N/A,#N/A,FALSE,"BOP"}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CREDIT." localSheetId="0" hidden="1">{#N/A,#N/A,FALSE,"CREDIT"}</definedName>
    <definedName name="wrn.CREDIT." hidden="1">{#N/A,#N/A,FALSE,"CREDIT"}</definedName>
    <definedName name="wrn.DEBTSVC." localSheetId="0" hidden="1">{#N/A,#N/A,FALSE,"DEBTSVC"}</definedName>
    <definedName name="wrn.DEBTSVC." hidden="1">{#N/A,#N/A,FALSE,"DEBTSVC"}</definedName>
    <definedName name="wrn.DEPO." localSheetId="0" hidden="1">{#N/A,#N/A,FALSE,"DEPO"}</definedName>
    <definedName name="wrn.DEPO." hidden="1">{#N/A,#N/A,FALSE,"DEPO"}</definedName>
    <definedName name="wrn.EXCISE." localSheetId="0" hidden="1">{#N/A,#N/A,FALSE,"EXCISE"}</definedName>
    <definedName name="wrn.EXCISE." hidden="1">{#N/A,#N/A,FALSE,"EXCISE"}</definedName>
    <definedName name="wrn.EXRATE." localSheetId="0" hidden="1">{#N/A,#N/A,FALSE,"EXRATE"}</definedName>
    <definedName name="wrn.EXRATE." hidden="1">{#N/A,#N/A,FALSE,"EXRATE"}</definedName>
    <definedName name="wrn.EXTDEBT." localSheetId="0" hidden="1">{#N/A,#N/A,FALSE,"EXTDEBT"}</definedName>
    <definedName name="wrn.EXTDEBT." hidden="1">{#N/A,#N/A,FALSE,"EXTDEBT"}</definedName>
    <definedName name="wrn.EXTRABUDGT." localSheetId="0" hidden="1">{#N/A,#N/A,FALSE,"EXTRABUDGT"}</definedName>
    <definedName name="wrn.EXTRABUDGT." hidden="1">{#N/A,#N/A,FALSE,"EXTRABUDGT"}</definedName>
    <definedName name="wrn.EXTRABUDGT2." localSheetId="0" hidden="1">{#N/A,#N/A,FALSE,"EXTRABUDGT2"}</definedName>
    <definedName name="wrn.EXTRABUDGT2." hidden="1">{#N/A,#N/A,FALSE,"EXTRABUDGT2"}</definedName>
    <definedName name="wrn.GDP." localSheetId="0" hidden="1">{#N/A,#N/A,FALSE,"GDP_ORIGIN";#N/A,#N/A,FALSE,"EMP_POP"}</definedName>
    <definedName name="wrn.GDP." hidden="1">{#N/A,#N/A,FALSE,"GDP_ORIGIN";#N/A,#N/A,FALSE,"EMP_POP"}</definedName>
    <definedName name="wrn.GGOVT." localSheetId="0" hidden="1">{#N/A,#N/A,FALSE,"GGOVT"}</definedName>
    <definedName name="wrn.GGOVT." hidden="1">{#N/A,#N/A,FALSE,"GGOVT"}</definedName>
    <definedName name="wrn.GGOVT2." localSheetId="0" hidden="1">{#N/A,#N/A,FALSE,"GGOVT2"}</definedName>
    <definedName name="wrn.GGOVT2." hidden="1">{#N/A,#N/A,FALSE,"GGOVT2"}</definedName>
    <definedName name="wrn.GGOVTPC." localSheetId="0" hidden="1">{#N/A,#N/A,FALSE,"GGOVT%"}</definedName>
    <definedName name="wrn.GGOVTPC." hidden="1">{#N/A,#N/A,FALSE,"GGOVT%"}</definedName>
    <definedName name="wrn.INCOMETX." localSheetId="0" hidden="1">{#N/A,#N/A,FALSE,"INCOMETX"}</definedName>
    <definedName name="wrn.INCOMETX." hidden="1">{#N/A,#N/A,FALSE,"INCOMETX"}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0" hidden="1">{#N/A,#N/A,FALSE,"INTERST"}</definedName>
    <definedName name="wrn.INTERST." hidden="1">{#N/A,#N/A,FALSE,"INTERST"}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MS." localSheetId="0" hidden="1">{#N/A,#N/A,FALSE,"MS"}</definedName>
    <definedName name="wrn.MS." hidden="1">{#N/A,#N/A,FALSE,"MS"}</definedName>
    <definedName name="wrn.NBG." localSheetId="0" hidden="1">{#N/A,#N/A,FALSE,"NBG"}</definedName>
    <definedName name="wrn.NBG." hidden="1">{#N/A,#N/A,FALSE,"NBG"}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0" hidden="1">{#N/A,#N/A,FALSE,"PCPI"}</definedName>
    <definedName name="wrn.PCPI." hidden="1">{#N/A,#N/A,FALSE,"PCPI"}</definedName>
    <definedName name="wrn.PENSION." localSheetId="0" hidden="1">{#N/A,#N/A,FALSE,"PENSION"}</definedName>
    <definedName name="wrn.PENSION." hidden="1">{#N/A,#N/A,FALSE,"PENSION"}</definedName>
    <definedName name="wrn.PRUDENT." localSheetId="0" hidden="1">{#N/A,#N/A,FALSE,"PRUDENT"}</definedName>
    <definedName name="wrn.PRUDENT." hidden="1">{#N/A,#N/A,FALSE,"PRUDENT"}</definedName>
    <definedName name="wrn.PUBLEXP." localSheetId="0" hidden="1">{#N/A,#N/A,FALSE,"PUBLEXP"}</definedName>
    <definedName name="wrn.PUBLEXP." hidden="1">{#N/A,#N/A,FALSE,"PUBLEXP"}</definedName>
    <definedName name="wrn.REDTABS." localSheetId="0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0" hidden="1">{#N/A,#N/A,FALSE,"REVSHARE"}</definedName>
    <definedName name="wrn.REVSHARE." hidden="1">{#N/A,#N/A,FALSE,"REVSHARE"}</definedName>
    <definedName name="wrn.STATE." localSheetId="0" hidden="1">{#N/A,#N/A,FALSE,"STATE"}</definedName>
    <definedName name="wrn.STATE." hidden="1">{#N/A,#N/A,FALSE,"STATE"}</definedName>
    <definedName name="wrn.TAXARREARS." localSheetId="0" hidden="1">{#N/A,#N/A,FALSE,"TAXARREARS"}</definedName>
    <definedName name="wrn.TAXARREARS." hidden="1">{#N/A,#N/A,FALSE,"TAXARREARS"}</definedName>
    <definedName name="wrn.TAXPAYRS." localSheetId="0" hidden="1">{#N/A,#N/A,FALSE,"TAXPAYRS"}</definedName>
    <definedName name="wrn.TAXPAYRS." hidden="1">{#N/A,#N/A,FALSE,"TAXPAYRS"}</definedName>
    <definedName name="wrn.TRADE." localSheetId="0" hidden="1">{#N/A,#N/A,FALSE,"TRADE"}</definedName>
    <definedName name="wrn.TRADE." hidden="1">{#N/A,#N/A,FALSE,"TRADE"}</definedName>
    <definedName name="wrn.TRANSPORT." localSheetId="0" hidden="1">{#N/A,#N/A,FALSE,"TRANPORT"}</definedName>
    <definedName name="wrn.TRANSPORT." hidden="1">{#N/A,#N/A,FALSE,"TRANPORT"}</definedName>
    <definedName name="wrn.UNEMPL." localSheetId="0" hidden="1">{#N/A,#N/A,FALSE,"EMP_POP";#N/A,#N/A,FALSE,"UNEMPL"}</definedName>
    <definedName name="wrn.UNEMPL." hidden="1">{#N/A,#N/A,FALSE,"EMP_POP";#N/A,#N/A,FALSE,"UNEMPL"}</definedName>
    <definedName name="wrn.WAGES." localSheetId="0" hidden="1">{#N/A,#N/A,FALSE,"WAGES"}</definedName>
    <definedName name="wrn.WAGES." hidden="1">{#N/A,#N/A,FALSE,"WAGES"}</definedName>
    <definedName name="wrn.WEO." localSheetId="0" hidden="1">{"WEO",#N/A,FALSE,"T"}</definedName>
    <definedName name="wrn.WEO." hidden="1">{"WEO",#N/A,FALSE,"T"}</definedName>
    <definedName name="wwfwfwf">#REF!</definedName>
    <definedName name="www">#REF!</definedName>
    <definedName name="XGS">#REF!</definedName>
    <definedName name="xxWRS_1">#REF!</definedName>
    <definedName name="xxWRS_2">#REF!</definedName>
    <definedName name="xxWRS_3">#REF!</definedName>
    <definedName name="xxWRS_4">[26]Q5!$A$1:$A$104</definedName>
    <definedName name="xxWRS_5">[26]Q6!$A$1:$A$160</definedName>
    <definedName name="xxWRS_6">[26]Q7!$A$1:$A$59</definedName>
    <definedName name="xxWRS_7">[26]Q5!$A$1:$A$109</definedName>
    <definedName name="xxWRS_8">[26]Q6!$A$1:$A$162</definedName>
    <definedName name="xxWRS_9">[26]Q7!$A$1:$A$61</definedName>
    <definedName name="ycirr">#REF!</definedName>
    <definedName name="Year">#REF!</definedName>
    <definedName name="Years">#REF!</definedName>
    <definedName name="yenr">#REF!</definedName>
    <definedName name="YRB">'[10]Imp:DSA output'!$B$9:$B$464</definedName>
    <definedName name="YRHIDE">'[10]Imp:DSA output'!$C$9:$G$464</definedName>
    <definedName name="YRPOST">'[10]Imp:DSA output'!$M$9:$IH$9</definedName>
    <definedName name="YRPRE">'[10]Imp:DSA output'!$B$9:$F$464</definedName>
    <definedName name="YRTITLES">'[10]Imp:DSA output'!$A$1</definedName>
    <definedName name="YRX">'[10]Imp:DSA output'!$S$9:$IG$464</definedName>
    <definedName name="Z">[10]Imp!#REF!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A21" i="1" l="1"/>
  <c r="FZ21" i="1"/>
  <c r="FY21" i="1"/>
  <c r="FX21" i="1"/>
  <c r="FW21" i="1"/>
  <c r="FV21" i="1"/>
  <c r="FU21" i="1"/>
  <c r="FT21" i="1"/>
  <c r="FT17" i="1" s="1"/>
  <c r="FS21" i="1"/>
  <c r="FS18" i="1" s="1"/>
  <c r="FR21" i="1"/>
  <c r="FQ21" i="1"/>
  <c r="FQ18" i="1" s="1"/>
  <c r="FP21" i="1"/>
  <c r="FO21" i="1"/>
  <c r="FO16" i="1" s="1"/>
  <c r="FN21" i="1"/>
  <c r="FN16" i="1" s="1"/>
  <c r="FM21" i="1"/>
  <c r="FM19" i="1" s="1"/>
  <c r="FL21" i="1"/>
  <c r="FL19" i="1" s="1"/>
  <c r="FK21" i="1"/>
  <c r="FJ21" i="1"/>
  <c r="FI21" i="1"/>
  <c r="FI17" i="1" s="1"/>
  <c r="FH21" i="1"/>
  <c r="FH17" i="1" s="1"/>
  <c r="FG21" i="1"/>
  <c r="FF21" i="1"/>
  <c r="FE21" i="1"/>
  <c r="FD21" i="1"/>
  <c r="FD17" i="1" s="1"/>
  <c r="FC21" i="1"/>
  <c r="FC18" i="1" s="1"/>
  <c r="FB21" i="1"/>
  <c r="FA21" i="1"/>
  <c r="FA18" i="1" s="1"/>
  <c r="EZ21" i="1"/>
  <c r="EY21" i="1"/>
  <c r="EY16" i="1" s="1"/>
  <c r="EX21" i="1"/>
  <c r="EX16" i="1" s="1"/>
  <c r="EW21" i="1"/>
  <c r="EW19" i="1" s="1"/>
  <c r="EV21" i="1"/>
  <c r="EV19" i="1" s="1"/>
  <c r="EU21" i="1"/>
  <c r="ET21" i="1"/>
  <c r="ES21" i="1"/>
  <c r="ES17" i="1" s="1"/>
  <c r="CJ21" i="1"/>
  <c r="CJ17" i="1" s="1"/>
  <c r="CI21" i="1"/>
  <c r="CH21" i="1"/>
  <c r="CG21" i="1"/>
  <c r="CF21" i="1"/>
  <c r="CF17" i="1" s="1"/>
  <c r="CE21" i="1"/>
  <c r="CE18" i="1" s="1"/>
  <c r="CD21" i="1"/>
  <c r="CC21" i="1"/>
  <c r="CC18" i="1" s="1"/>
  <c r="CB21" i="1"/>
  <c r="CA21" i="1"/>
  <c r="CA18" i="1" s="1"/>
  <c r="BZ21" i="1"/>
  <c r="BZ17" i="1" s="1"/>
  <c r="BY21" i="1"/>
  <c r="BY19" i="1" s="1"/>
  <c r="BX21" i="1"/>
  <c r="BX19" i="1" s="1"/>
  <c r="BW21" i="1"/>
  <c r="BV21" i="1"/>
  <c r="BU21" i="1"/>
  <c r="BU17" i="1" s="1"/>
  <c r="BT21" i="1"/>
  <c r="BT17" i="1" s="1"/>
  <c r="BS21" i="1"/>
  <c r="BR21" i="1"/>
  <c r="BQ21" i="1"/>
  <c r="BP21" i="1"/>
  <c r="BP17" i="1" s="1"/>
  <c r="BO21" i="1"/>
  <c r="BO18" i="1" s="1"/>
  <c r="BN21" i="1"/>
  <c r="BN10" i="1" s="1"/>
  <c r="BM21" i="1"/>
  <c r="BM18" i="1" s="1"/>
  <c r="BL21" i="1"/>
  <c r="BK21" i="1"/>
  <c r="BK18" i="1" s="1"/>
  <c r="BJ21" i="1"/>
  <c r="BJ17" i="1" s="1"/>
  <c r="BI21" i="1"/>
  <c r="BI19" i="1" s="1"/>
  <c r="BH21" i="1"/>
  <c r="BH19" i="1" s="1"/>
  <c r="BG21" i="1"/>
  <c r="BF21" i="1"/>
  <c r="BE21" i="1"/>
  <c r="BE17" i="1" s="1"/>
  <c r="BD21" i="1"/>
  <c r="BD17" i="1" s="1"/>
  <c r="BC21" i="1"/>
  <c r="BB21" i="1"/>
  <c r="FX20" i="1"/>
  <c r="ER20" i="1"/>
  <c r="EB20" i="1"/>
  <c r="DL20" i="1"/>
  <c r="DG20" i="1"/>
  <c r="DF20" i="1"/>
  <c r="CV20" i="1"/>
  <c r="AQ20" i="1"/>
  <c r="AA20" i="1"/>
  <c r="K20" i="1"/>
  <c r="GA19" i="1"/>
  <c r="FZ19" i="1"/>
  <c r="FY19" i="1"/>
  <c r="FX19" i="1"/>
  <c r="FW19" i="1"/>
  <c r="FV19" i="1"/>
  <c r="FU19" i="1"/>
  <c r="FU13" i="1" s="1"/>
  <c r="FT19" i="1"/>
  <c r="FR19" i="1"/>
  <c r="FQ19" i="1"/>
  <c r="FP19" i="1"/>
  <c r="FK19" i="1"/>
  <c r="FJ19" i="1"/>
  <c r="FI19" i="1"/>
  <c r="FG19" i="1"/>
  <c r="FF19" i="1"/>
  <c r="FE19" i="1"/>
  <c r="FE13" i="1" s="1"/>
  <c r="FD19" i="1"/>
  <c r="FB19" i="1"/>
  <c r="FA19" i="1"/>
  <c r="EZ19" i="1"/>
  <c r="EU19" i="1"/>
  <c r="ET19" i="1"/>
  <c r="ES19" i="1"/>
  <c r="CI19" i="1"/>
  <c r="CH19" i="1"/>
  <c r="CG19" i="1"/>
  <c r="CF19" i="1"/>
  <c r="CD19" i="1"/>
  <c r="CC19" i="1"/>
  <c r="CB19" i="1"/>
  <c r="BW19" i="1"/>
  <c r="BV19" i="1"/>
  <c r="BU19" i="1"/>
  <c r="BS19" i="1"/>
  <c r="BR19" i="1"/>
  <c r="BQ19" i="1"/>
  <c r="BP19" i="1"/>
  <c r="BM19" i="1"/>
  <c r="BL19" i="1"/>
  <c r="BG19" i="1"/>
  <c r="BF19" i="1"/>
  <c r="BE19" i="1"/>
  <c r="BC19" i="1"/>
  <c r="BB19" i="1"/>
  <c r="GA18" i="1"/>
  <c r="FZ18" i="1"/>
  <c r="FY18" i="1"/>
  <c r="FX18" i="1"/>
  <c r="FW18" i="1"/>
  <c r="FV18" i="1"/>
  <c r="FU18" i="1"/>
  <c r="FR18" i="1"/>
  <c r="FP18" i="1"/>
  <c r="FN18" i="1"/>
  <c r="FM18" i="1"/>
  <c r="FL18" i="1"/>
  <c r="FK18" i="1"/>
  <c r="FJ18" i="1"/>
  <c r="FI18" i="1"/>
  <c r="FG18" i="1"/>
  <c r="FF18" i="1"/>
  <c r="FE18" i="1"/>
  <c r="FB18" i="1"/>
  <c r="EZ18" i="1"/>
  <c r="EX18" i="1"/>
  <c r="EW18" i="1"/>
  <c r="EV18" i="1"/>
  <c r="EU18" i="1"/>
  <c r="ET18" i="1"/>
  <c r="ES18" i="1"/>
  <c r="CI18" i="1"/>
  <c r="CH18" i="1"/>
  <c r="CG18" i="1"/>
  <c r="CD18" i="1"/>
  <c r="CB18" i="1"/>
  <c r="BZ18" i="1"/>
  <c r="BY18" i="1"/>
  <c r="BX18" i="1"/>
  <c r="BW18" i="1"/>
  <c r="BV18" i="1"/>
  <c r="BU18" i="1"/>
  <c r="BS18" i="1"/>
  <c r="BR18" i="1"/>
  <c r="BQ18" i="1"/>
  <c r="BL18" i="1"/>
  <c r="BJ18" i="1"/>
  <c r="BI18" i="1"/>
  <c r="BH18" i="1"/>
  <c r="BG18" i="1"/>
  <c r="BF18" i="1"/>
  <c r="BE18" i="1"/>
  <c r="BC18" i="1"/>
  <c r="BB18" i="1"/>
  <c r="GA17" i="1"/>
  <c r="FZ17" i="1"/>
  <c r="FY17" i="1"/>
  <c r="FX17" i="1"/>
  <c r="FW17" i="1"/>
  <c r="FV17" i="1"/>
  <c r="FU17" i="1"/>
  <c r="FR17" i="1"/>
  <c r="FQ17" i="1"/>
  <c r="FP17" i="1"/>
  <c r="FO17" i="1"/>
  <c r="FM17" i="1"/>
  <c r="FL17" i="1"/>
  <c r="FK17" i="1"/>
  <c r="FJ17" i="1"/>
  <c r="FG17" i="1"/>
  <c r="FF17" i="1"/>
  <c r="FE17" i="1"/>
  <c r="FB17" i="1"/>
  <c r="FA17" i="1"/>
  <c r="EZ17" i="1"/>
  <c r="EY17" i="1"/>
  <c r="EW17" i="1"/>
  <c r="EV17" i="1"/>
  <c r="EU17" i="1"/>
  <c r="ET17" i="1"/>
  <c r="CI17" i="1"/>
  <c r="CH17" i="1"/>
  <c r="CG17" i="1"/>
  <c r="CD17" i="1"/>
  <c r="CC17" i="1"/>
  <c r="CB17" i="1"/>
  <c r="CA17" i="1"/>
  <c r="BY17" i="1"/>
  <c r="BX17" i="1"/>
  <c r="BW17" i="1"/>
  <c r="BV17" i="1"/>
  <c r="BS17" i="1"/>
  <c r="BR17" i="1"/>
  <c r="BQ17" i="1"/>
  <c r="BM17" i="1"/>
  <c r="BL17" i="1"/>
  <c r="BK17" i="1"/>
  <c r="BI17" i="1"/>
  <c r="BH17" i="1"/>
  <c r="BG17" i="1"/>
  <c r="BF17" i="1"/>
  <c r="BC17" i="1"/>
  <c r="BB17" i="1"/>
  <c r="GA16" i="1"/>
  <c r="FZ16" i="1"/>
  <c r="FY16" i="1"/>
  <c r="FX16" i="1"/>
  <c r="FW16" i="1"/>
  <c r="FV16" i="1"/>
  <c r="FU16" i="1"/>
  <c r="FR16" i="1"/>
  <c r="FP16" i="1"/>
  <c r="FM16" i="1"/>
  <c r="FL16" i="1"/>
  <c r="FK16" i="1"/>
  <c r="FJ16" i="1"/>
  <c r="FI16" i="1"/>
  <c r="FH16" i="1"/>
  <c r="FG16" i="1"/>
  <c r="FF16" i="1"/>
  <c r="FE16" i="1"/>
  <c r="FB16" i="1"/>
  <c r="EZ16" i="1"/>
  <c r="EW16" i="1"/>
  <c r="EV16" i="1"/>
  <c r="EU16" i="1"/>
  <c r="CJ16" i="1"/>
  <c r="CI16" i="1"/>
  <c r="CH16" i="1"/>
  <c r="CG16" i="1"/>
  <c r="CF16" i="1"/>
  <c r="CD16" i="1"/>
  <c r="CC16" i="1"/>
  <c r="CB16" i="1"/>
  <c r="BZ16" i="1"/>
  <c r="BY16" i="1"/>
  <c r="BX16" i="1"/>
  <c r="BW16" i="1"/>
  <c r="BV16" i="1"/>
  <c r="BU16" i="1"/>
  <c r="BT16" i="1"/>
  <c r="BS16" i="1"/>
  <c r="BR16" i="1"/>
  <c r="BQ16" i="1"/>
  <c r="BP16" i="1"/>
  <c r="BM16" i="1"/>
  <c r="BL16" i="1"/>
  <c r="BJ16" i="1"/>
  <c r="BI16" i="1"/>
  <c r="BH16" i="1"/>
  <c r="BG16" i="1"/>
  <c r="BF16" i="1"/>
  <c r="BE16" i="1"/>
  <c r="BD16" i="1"/>
  <c r="BC16" i="1"/>
  <c r="BB16" i="1"/>
  <c r="GA15" i="1"/>
  <c r="GA13" i="1" s="1"/>
  <c r="FZ15" i="1"/>
  <c r="FZ13" i="1" s="1"/>
  <c r="FY15" i="1"/>
  <c r="FY13" i="1" s="1"/>
  <c r="FX15" i="1"/>
  <c r="FW15" i="1"/>
  <c r="FV15" i="1"/>
  <c r="FU15" i="1"/>
  <c r="FR15" i="1"/>
  <c r="FQ15" i="1"/>
  <c r="FP15" i="1"/>
  <c r="FO15" i="1"/>
  <c r="FN15" i="1"/>
  <c r="FM15" i="1"/>
  <c r="FL15" i="1"/>
  <c r="FK15" i="1"/>
  <c r="FK13" i="1" s="1"/>
  <c r="FJ15" i="1"/>
  <c r="FJ13" i="1" s="1"/>
  <c r="FI15" i="1"/>
  <c r="FG15" i="1"/>
  <c r="FF15" i="1"/>
  <c r="FE15" i="1"/>
  <c r="FB15" i="1"/>
  <c r="FA15" i="1"/>
  <c r="EZ15" i="1"/>
  <c r="EY15" i="1"/>
  <c r="EX15" i="1"/>
  <c r="EW15" i="1"/>
  <c r="EV15" i="1"/>
  <c r="EU15" i="1"/>
  <c r="EU13" i="1" s="1"/>
  <c r="ET15" i="1"/>
  <c r="ET13" i="1" s="1"/>
  <c r="ES15" i="1"/>
  <c r="CI15" i="1"/>
  <c r="CH15" i="1"/>
  <c r="CG15" i="1"/>
  <c r="CD15" i="1"/>
  <c r="CC15" i="1"/>
  <c r="CB15" i="1"/>
  <c r="CA15" i="1"/>
  <c r="BZ15" i="1"/>
  <c r="BY15" i="1"/>
  <c r="BX15" i="1"/>
  <c r="BW15" i="1"/>
  <c r="BW13" i="1" s="1"/>
  <c r="BV15" i="1"/>
  <c r="BV13" i="1" s="1"/>
  <c r="BU15" i="1"/>
  <c r="BS15" i="1"/>
  <c r="BR15" i="1"/>
  <c r="BQ15" i="1"/>
  <c r="BM15" i="1"/>
  <c r="BL15" i="1"/>
  <c r="BK15" i="1"/>
  <c r="BJ15" i="1"/>
  <c r="BI15" i="1"/>
  <c r="BH15" i="1"/>
  <c r="BG15" i="1"/>
  <c r="BG13" i="1" s="1"/>
  <c r="BF15" i="1"/>
  <c r="BF13" i="1" s="1"/>
  <c r="BE15" i="1"/>
  <c r="BC15" i="1"/>
  <c r="BB15" i="1"/>
  <c r="GA14" i="1"/>
  <c r="FZ14" i="1"/>
  <c r="FY14" i="1"/>
  <c r="FX14" i="1"/>
  <c r="FW14" i="1"/>
  <c r="FV14" i="1"/>
  <c r="FU14" i="1"/>
  <c r="FR14" i="1"/>
  <c r="FR13" i="1" s="1"/>
  <c r="FQ14" i="1"/>
  <c r="FP14" i="1"/>
  <c r="FP13" i="1" s="1"/>
  <c r="FO14" i="1"/>
  <c r="FM14" i="1"/>
  <c r="FL14" i="1"/>
  <c r="FK14" i="1"/>
  <c r="FJ14" i="1"/>
  <c r="FH14" i="1"/>
  <c r="FG14" i="1"/>
  <c r="FF14" i="1"/>
  <c r="FE14" i="1"/>
  <c r="FB14" i="1"/>
  <c r="FB13" i="1" s="1"/>
  <c r="FA14" i="1"/>
  <c r="EZ14" i="1"/>
  <c r="EZ13" i="1" s="1"/>
  <c r="EY14" i="1"/>
  <c r="EW14" i="1"/>
  <c r="EV14" i="1"/>
  <c r="EU14" i="1"/>
  <c r="ET14" i="1"/>
  <c r="CJ14" i="1"/>
  <c r="CI14" i="1"/>
  <c r="CH14" i="1"/>
  <c r="CG14" i="1"/>
  <c r="CD14" i="1"/>
  <c r="CD13" i="1" s="1"/>
  <c r="CC14" i="1"/>
  <c r="CC13" i="1" s="1"/>
  <c r="CB14" i="1"/>
  <c r="CB13" i="1" s="1"/>
  <c r="CA14" i="1"/>
  <c r="BY14" i="1"/>
  <c r="BX14" i="1"/>
  <c r="BW14" i="1"/>
  <c r="BV14" i="1"/>
  <c r="BT14" i="1"/>
  <c r="BS14" i="1"/>
  <c r="BR14" i="1"/>
  <c r="BQ14" i="1"/>
  <c r="BM14" i="1"/>
  <c r="BL14" i="1"/>
  <c r="BL13" i="1" s="1"/>
  <c r="BK14" i="1"/>
  <c r="BI14" i="1"/>
  <c r="BH14" i="1"/>
  <c r="BG14" i="1"/>
  <c r="BF14" i="1"/>
  <c r="BD14" i="1"/>
  <c r="BC14" i="1"/>
  <c r="BB14" i="1"/>
  <c r="FX13" i="1"/>
  <c r="FW13" i="1"/>
  <c r="FV13" i="1"/>
  <c r="FG13" i="1"/>
  <c r="FF13" i="1"/>
  <c r="ER13" i="1"/>
  <c r="EQ13" i="1"/>
  <c r="EP13" i="1"/>
  <c r="EO13" i="1"/>
  <c r="EN13" i="1"/>
  <c r="EM13" i="1"/>
  <c r="EL13" i="1"/>
  <c r="EK13" i="1"/>
  <c r="EJ13" i="1"/>
  <c r="EI13" i="1"/>
  <c r="EH13" i="1"/>
  <c r="EG13" i="1"/>
  <c r="EF13" i="1"/>
  <c r="EE13" i="1"/>
  <c r="ED13" i="1"/>
  <c r="EC13" i="1"/>
  <c r="EB13" i="1"/>
  <c r="EA13" i="1"/>
  <c r="DZ13" i="1"/>
  <c r="DY13" i="1"/>
  <c r="DX13" i="1"/>
  <c r="DW13" i="1"/>
  <c r="DV13" i="1"/>
  <c r="DU13" i="1"/>
  <c r="DT13" i="1"/>
  <c r="DS13" i="1"/>
  <c r="DR13" i="1"/>
  <c r="DQ13" i="1"/>
  <c r="DP13" i="1"/>
  <c r="DO13" i="1"/>
  <c r="DN13" i="1"/>
  <c r="DM13" i="1"/>
  <c r="DL13" i="1"/>
  <c r="DK13" i="1"/>
  <c r="DJ13" i="1"/>
  <c r="DI13" i="1"/>
  <c r="DH13" i="1"/>
  <c r="DE13" i="1"/>
  <c r="DB13" i="1"/>
  <c r="DA13" i="1"/>
  <c r="CZ13" i="1"/>
  <c r="CY13" i="1"/>
  <c r="CX13" i="1"/>
  <c r="CW13" i="1"/>
  <c r="CV13" i="1"/>
  <c r="CU13" i="1"/>
  <c r="CT13" i="1"/>
  <c r="CI13" i="1"/>
  <c r="CH13" i="1"/>
  <c r="CG13" i="1"/>
  <c r="BS13" i="1"/>
  <c r="BR13" i="1"/>
  <c r="BQ13" i="1"/>
  <c r="BC13" i="1"/>
  <c r="BB13" i="1"/>
  <c r="BA13" i="1"/>
  <c r="AZ13" i="1"/>
  <c r="AY13" i="1"/>
  <c r="AX13" i="1"/>
  <c r="AW13" i="1"/>
  <c r="AV13" i="1"/>
  <c r="AU13" i="1"/>
  <c r="AT13" i="1"/>
  <c r="AS13" i="1"/>
  <c r="AR13" i="1"/>
  <c r="AQ13" i="1"/>
  <c r="AP13" i="1"/>
  <c r="AO13" i="1"/>
  <c r="AN13" i="1"/>
  <c r="AM13" i="1"/>
  <c r="AL13" i="1"/>
  <c r="AK13" i="1"/>
  <c r="AJ13" i="1"/>
  <c r="AI13" i="1"/>
  <c r="AH13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GA12" i="1"/>
  <c r="FZ12" i="1"/>
  <c r="FY12" i="1"/>
  <c r="FX12" i="1"/>
  <c r="FW12" i="1"/>
  <c r="FV12" i="1"/>
  <c r="FU12" i="1"/>
  <c r="FT12" i="1"/>
  <c r="FS12" i="1"/>
  <c r="FR12" i="1"/>
  <c r="FQ12" i="1"/>
  <c r="FP12" i="1"/>
  <c r="FO12" i="1"/>
  <c r="FN12" i="1"/>
  <c r="FN8" i="1" s="1"/>
  <c r="FM12" i="1"/>
  <c r="FL12" i="1"/>
  <c r="FK12" i="1"/>
  <c r="FJ12" i="1"/>
  <c r="FI12" i="1"/>
  <c r="FH12" i="1"/>
  <c r="FG12" i="1"/>
  <c r="FF12" i="1"/>
  <c r="FE12" i="1"/>
  <c r="FD12" i="1"/>
  <c r="FC12" i="1"/>
  <c r="FB12" i="1"/>
  <c r="FA12" i="1"/>
  <c r="EZ12" i="1"/>
  <c r="EY12" i="1"/>
  <c r="EX12" i="1"/>
  <c r="EW12" i="1"/>
  <c r="EV12" i="1"/>
  <c r="EU12" i="1"/>
  <c r="ET12" i="1"/>
  <c r="ES12" i="1"/>
  <c r="CJ12" i="1"/>
  <c r="CI12" i="1"/>
  <c r="CH12" i="1"/>
  <c r="CG12" i="1"/>
  <c r="CF12" i="1"/>
  <c r="CE12" i="1"/>
  <c r="CD12" i="1"/>
  <c r="CC12" i="1"/>
  <c r="CB12" i="1"/>
  <c r="CA12" i="1"/>
  <c r="BZ12" i="1"/>
  <c r="BZ8" i="1" s="1"/>
  <c r="BY12" i="1"/>
  <c r="BX12" i="1"/>
  <c r="BW12" i="1"/>
  <c r="BV12" i="1"/>
  <c r="BU12" i="1"/>
  <c r="BT12" i="1"/>
  <c r="BS12" i="1"/>
  <c r="BR12" i="1"/>
  <c r="BQ12" i="1"/>
  <c r="BP12" i="1"/>
  <c r="BO12" i="1"/>
  <c r="BM12" i="1"/>
  <c r="BL12" i="1"/>
  <c r="BK12" i="1"/>
  <c r="BJ12" i="1"/>
  <c r="BJ8" i="1" s="1"/>
  <c r="BI12" i="1"/>
  <c r="BH12" i="1"/>
  <c r="BG12" i="1"/>
  <c r="BF12" i="1"/>
  <c r="BE12" i="1"/>
  <c r="BD12" i="1"/>
  <c r="BC12" i="1"/>
  <c r="BB12" i="1"/>
  <c r="GA11" i="1"/>
  <c r="FZ11" i="1"/>
  <c r="FY11" i="1"/>
  <c r="FX11" i="1"/>
  <c r="FW11" i="1"/>
  <c r="FV11" i="1"/>
  <c r="FU11" i="1"/>
  <c r="FU8" i="1" s="1"/>
  <c r="FT11" i="1"/>
  <c r="FS11" i="1"/>
  <c r="FR11" i="1"/>
  <c r="FQ11" i="1"/>
  <c r="FP11" i="1"/>
  <c r="FO11" i="1"/>
  <c r="FN11" i="1"/>
  <c r="FM11" i="1"/>
  <c r="FL11" i="1"/>
  <c r="FK11" i="1"/>
  <c r="FJ11" i="1"/>
  <c r="FI11" i="1"/>
  <c r="FH11" i="1"/>
  <c r="FG11" i="1"/>
  <c r="FF11" i="1"/>
  <c r="FE11" i="1"/>
  <c r="FE8" i="1" s="1"/>
  <c r="FD11" i="1"/>
  <c r="FC11" i="1"/>
  <c r="FB11" i="1"/>
  <c r="FA11" i="1"/>
  <c r="EZ11" i="1"/>
  <c r="EY11" i="1"/>
  <c r="EX11" i="1"/>
  <c r="EW11" i="1"/>
  <c r="EV11" i="1"/>
  <c r="EU11" i="1"/>
  <c r="ET11" i="1"/>
  <c r="ES11" i="1"/>
  <c r="CJ11" i="1"/>
  <c r="CI11" i="1"/>
  <c r="CH11" i="1"/>
  <c r="CG11" i="1"/>
  <c r="CF11" i="1"/>
  <c r="CE11" i="1"/>
  <c r="CD11" i="1"/>
  <c r="CC11" i="1"/>
  <c r="CB11" i="1"/>
  <c r="CA11" i="1"/>
  <c r="BZ11" i="1"/>
  <c r="BY11" i="1"/>
  <c r="BX11" i="1"/>
  <c r="BW11" i="1"/>
  <c r="BV11" i="1"/>
  <c r="BU11" i="1"/>
  <c r="BT11" i="1"/>
  <c r="BS11" i="1"/>
  <c r="BR11" i="1"/>
  <c r="BQ11" i="1"/>
  <c r="BP11" i="1"/>
  <c r="BO11" i="1"/>
  <c r="BM11" i="1"/>
  <c r="BL11" i="1"/>
  <c r="BK11" i="1"/>
  <c r="BJ11" i="1"/>
  <c r="BI11" i="1"/>
  <c r="BH11" i="1"/>
  <c r="BG11" i="1"/>
  <c r="BF11" i="1"/>
  <c r="BE11" i="1"/>
  <c r="BD11" i="1"/>
  <c r="BC11" i="1"/>
  <c r="BB11" i="1"/>
  <c r="GA10" i="1"/>
  <c r="GA8" i="1" s="1"/>
  <c r="FZ10" i="1"/>
  <c r="FZ8" i="1" s="1"/>
  <c r="FY10" i="1"/>
  <c r="FY8" i="1" s="1"/>
  <c r="FY20" i="1" s="1"/>
  <c r="FX10" i="1"/>
  <c r="FW10" i="1"/>
  <c r="FV10" i="1"/>
  <c r="FU10" i="1"/>
  <c r="FR10" i="1"/>
  <c r="FQ10" i="1"/>
  <c r="FP10" i="1"/>
  <c r="FO10" i="1"/>
  <c r="FN10" i="1"/>
  <c r="FM10" i="1"/>
  <c r="FL10" i="1"/>
  <c r="FL8" i="1" s="1"/>
  <c r="FK10" i="1"/>
  <c r="FK8" i="1" s="1"/>
  <c r="FJ10" i="1"/>
  <c r="FJ8" i="1" s="1"/>
  <c r="FI10" i="1"/>
  <c r="FI8" i="1" s="1"/>
  <c r="FG10" i="1"/>
  <c r="FF10" i="1"/>
  <c r="FE10" i="1"/>
  <c r="FB10" i="1"/>
  <c r="FA10" i="1"/>
  <c r="EZ10" i="1"/>
  <c r="EY10" i="1"/>
  <c r="EX10" i="1"/>
  <c r="EX8" i="1" s="1"/>
  <c r="EW10" i="1"/>
  <c r="EV10" i="1"/>
  <c r="EV8" i="1" s="1"/>
  <c r="EU10" i="1"/>
  <c r="EU8" i="1" s="1"/>
  <c r="ET10" i="1"/>
  <c r="ET8" i="1" s="1"/>
  <c r="ES10" i="1"/>
  <c r="ES8" i="1" s="1"/>
  <c r="CI10" i="1"/>
  <c r="CH10" i="1"/>
  <c r="CG10" i="1"/>
  <c r="CD10" i="1"/>
  <c r="CC10" i="1"/>
  <c r="CB10" i="1"/>
  <c r="CA10" i="1"/>
  <c r="BZ10" i="1"/>
  <c r="BY10" i="1"/>
  <c r="BX10" i="1"/>
  <c r="BX8" i="1" s="1"/>
  <c r="BW10" i="1"/>
  <c r="BW8" i="1" s="1"/>
  <c r="BV10" i="1"/>
  <c r="BV8" i="1" s="1"/>
  <c r="BU10" i="1"/>
  <c r="BS10" i="1"/>
  <c r="BR10" i="1"/>
  <c r="BQ10" i="1"/>
  <c r="BM10" i="1"/>
  <c r="BL10" i="1"/>
  <c r="BK10" i="1"/>
  <c r="BJ10" i="1"/>
  <c r="BI10" i="1"/>
  <c r="BH10" i="1"/>
  <c r="BH8" i="1" s="1"/>
  <c r="BG10" i="1"/>
  <c r="BG8" i="1" s="1"/>
  <c r="BG20" i="1" s="1"/>
  <c r="BF10" i="1"/>
  <c r="BF8" i="1" s="1"/>
  <c r="BE10" i="1"/>
  <c r="BC10" i="1"/>
  <c r="BB10" i="1"/>
  <c r="GA9" i="1"/>
  <c r="FZ9" i="1"/>
  <c r="FY9" i="1"/>
  <c r="FX9" i="1"/>
  <c r="FW9" i="1"/>
  <c r="FV9" i="1"/>
  <c r="FU9" i="1"/>
  <c r="FT9" i="1"/>
  <c r="FS9" i="1"/>
  <c r="FR9" i="1"/>
  <c r="FR8" i="1" s="1"/>
  <c r="FQ9" i="1"/>
  <c r="FQ8" i="1" s="1"/>
  <c r="FP9" i="1"/>
  <c r="FP8" i="1" s="1"/>
  <c r="FO9" i="1"/>
  <c r="FO8" i="1" s="1"/>
  <c r="FN9" i="1"/>
  <c r="FM9" i="1"/>
  <c r="FM8" i="1" s="1"/>
  <c r="FL9" i="1"/>
  <c r="FK9" i="1"/>
  <c r="FJ9" i="1"/>
  <c r="FI9" i="1"/>
  <c r="FH9" i="1"/>
  <c r="FG9" i="1"/>
  <c r="FF9" i="1"/>
  <c r="FE9" i="1"/>
  <c r="FD9" i="1"/>
  <c r="FC9" i="1"/>
  <c r="FB9" i="1"/>
  <c r="FB8" i="1" s="1"/>
  <c r="FA9" i="1"/>
  <c r="FA8" i="1" s="1"/>
  <c r="EZ9" i="1"/>
  <c r="EZ8" i="1" s="1"/>
  <c r="EY9" i="1"/>
  <c r="EY8" i="1" s="1"/>
  <c r="EX9" i="1"/>
  <c r="EW9" i="1"/>
  <c r="EW8" i="1" s="1"/>
  <c r="EV9" i="1"/>
  <c r="EU9" i="1"/>
  <c r="ET9" i="1"/>
  <c r="ES9" i="1"/>
  <c r="CJ9" i="1"/>
  <c r="CI9" i="1"/>
  <c r="CH9" i="1"/>
  <c r="CG9" i="1"/>
  <c r="CG8" i="1" s="1"/>
  <c r="CF9" i="1"/>
  <c r="CE9" i="1"/>
  <c r="CD9" i="1"/>
  <c r="CD8" i="1" s="1"/>
  <c r="CC9" i="1"/>
  <c r="CC8" i="1" s="1"/>
  <c r="CB9" i="1"/>
  <c r="CB8" i="1" s="1"/>
  <c r="CA9" i="1"/>
  <c r="CA8" i="1" s="1"/>
  <c r="BZ9" i="1"/>
  <c r="BY9" i="1"/>
  <c r="BX9" i="1"/>
  <c r="BW9" i="1"/>
  <c r="BV9" i="1"/>
  <c r="BU9" i="1"/>
  <c r="BT9" i="1"/>
  <c r="BS9" i="1"/>
  <c r="BR9" i="1"/>
  <c r="BQ9" i="1"/>
  <c r="BQ8" i="1" s="1"/>
  <c r="BP9" i="1"/>
  <c r="BO9" i="1"/>
  <c r="BM9" i="1"/>
  <c r="BM8" i="1" s="1"/>
  <c r="BL9" i="1"/>
  <c r="BL8" i="1" s="1"/>
  <c r="BK9" i="1"/>
  <c r="BK8" i="1" s="1"/>
  <c r="BJ9" i="1"/>
  <c r="BI9" i="1"/>
  <c r="BH9" i="1"/>
  <c r="BG9" i="1"/>
  <c r="BF9" i="1"/>
  <c r="BE9" i="1"/>
  <c r="BD9" i="1"/>
  <c r="BC9" i="1"/>
  <c r="BB9" i="1"/>
  <c r="FX8" i="1"/>
  <c r="FW8" i="1"/>
  <c r="FV8" i="1"/>
  <c r="FG8" i="1"/>
  <c r="FF8" i="1"/>
  <c r="ER8" i="1"/>
  <c r="EQ8" i="1"/>
  <c r="EQ20" i="1" s="1"/>
  <c r="EP8" i="1"/>
  <c r="EP20" i="1" s="1"/>
  <c r="EO8" i="1"/>
  <c r="EO20" i="1" s="1"/>
  <c r="EN8" i="1"/>
  <c r="EN20" i="1" s="1"/>
  <c r="EM8" i="1"/>
  <c r="EM20" i="1" s="1"/>
  <c r="EL8" i="1"/>
  <c r="EL20" i="1" s="1"/>
  <c r="EK8" i="1"/>
  <c r="EK20" i="1" s="1"/>
  <c r="EJ8" i="1"/>
  <c r="EJ20" i="1" s="1"/>
  <c r="EI8" i="1"/>
  <c r="EI20" i="1" s="1"/>
  <c r="EH8" i="1"/>
  <c r="EH20" i="1" s="1"/>
  <c r="EG8" i="1"/>
  <c r="EG20" i="1" s="1"/>
  <c r="EF8" i="1"/>
  <c r="EF20" i="1" s="1"/>
  <c r="EE8" i="1"/>
  <c r="EE20" i="1" s="1"/>
  <c r="ED8" i="1"/>
  <c r="ED20" i="1" s="1"/>
  <c r="EC8" i="1"/>
  <c r="EC20" i="1" s="1"/>
  <c r="EB8" i="1"/>
  <c r="EA8" i="1"/>
  <c r="EA20" i="1" s="1"/>
  <c r="DZ8" i="1"/>
  <c r="DZ20" i="1" s="1"/>
  <c r="DY8" i="1"/>
  <c r="DY20" i="1" s="1"/>
  <c r="DX8" i="1"/>
  <c r="DX20" i="1" s="1"/>
  <c r="DW8" i="1"/>
  <c r="DW20" i="1" s="1"/>
  <c r="DV8" i="1"/>
  <c r="DV20" i="1" s="1"/>
  <c r="DU8" i="1"/>
  <c r="DU20" i="1" s="1"/>
  <c r="DT8" i="1"/>
  <c r="DT20" i="1" s="1"/>
  <c r="DS8" i="1"/>
  <c r="DS20" i="1" s="1"/>
  <c r="DR8" i="1"/>
  <c r="DR20" i="1" s="1"/>
  <c r="DQ8" i="1"/>
  <c r="DQ20" i="1" s="1"/>
  <c r="DP8" i="1"/>
  <c r="DP20" i="1" s="1"/>
  <c r="DO8" i="1"/>
  <c r="DO20" i="1" s="1"/>
  <c r="DN8" i="1"/>
  <c r="DN20" i="1" s="1"/>
  <c r="DM8" i="1"/>
  <c r="DM20" i="1" s="1"/>
  <c r="DL8" i="1"/>
  <c r="DK8" i="1"/>
  <c r="DK20" i="1" s="1"/>
  <c r="DJ8" i="1"/>
  <c r="DJ20" i="1" s="1"/>
  <c r="DI8" i="1"/>
  <c r="DI20" i="1" s="1"/>
  <c r="DH8" i="1"/>
  <c r="DH20" i="1" s="1"/>
  <c r="DE8" i="1"/>
  <c r="DE20" i="1" s="1"/>
  <c r="DD8" i="1"/>
  <c r="DD20" i="1" s="1"/>
  <c r="DC8" i="1"/>
  <c r="DC20" i="1" s="1"/>
  <c r="DB8" i="1"/>
  <c r="DB20" i="1" s="1"/>
  <c r="DA8" i="1"/>
  <c r="DA20" i="1" s="1"/>
  <c r="CZ8" i="1"/>
  <c r="CZ20" i="1" s="1"/>
  <c r="CY8" i="1"/>
  <c r="CY20" i="1" s="1"/>
  <c r="CX8" i="1"/>
  <c r="CX20" i="1" s="1"/>
  <c r="CW8" i="1"/>
  <c r="CW20" i="1" s="1"/>
  <c r="CV8" i="1"/>
  <c r="CU8" i="1"/>
  <c r="CU20" i="1" s="1"/>
  <c r="CT8" i="1"/>
  <c r="CT20" i="1" s="1"/>
  <c r="CI8" i="1"/>
  <c r="CH8" i="1"/>
  <c r="BY8" i="1"/>
  <c r="BU8" i="1"/>
  <c r="BS8" i="1"/>
  <c r="BR8" i="1"/>
  <c r="BI8" i="1"/>
  <c r="BE8" i="1"/>
  <c r="BC8" i="1"/>
  <c r="BB8" i="1"/>
  <c r="BA8" i="1"/>
  <c r="BA20" i="1" s="1"/>
  <c r="AZ8" i="1"/>
  <c r="AZ20" i="1" s="1"/>
  <c r="AY8" i="1"/>
  <c r="AY20" i="1" s="1"/>
  <c r="AX8" i="1"/>
  <c r="AX20" i="1" s="1"/>
  <c r="AW8" i="1"/>
  <c r="AW20" i="1" s="1"/>
  <c r="AV8" i="1"/>
  <c r="AV20" i="1" s="1"/>
  <c r="AU8" i="1"/>
  <c r="AU20" i="1" s="1"/>
  <c r="AT8" i="1"/>
  <c r="AT20" i="1" s="1"/>
  <c r="AS8" i="1"/>
  <c r="AS20" i="1" s="1"/>
  <c r="AR8" i="1"/>
  <c r="AR20" i="1" s="1"/>
  <c r="AQ8" i="1"/>
  <c r="AP8" i="1"/>
  <c r="AP20" i="1" s="1"/>
  <c r="AO8" i="1"/>
  <c r="AO20" i="1" s="1"/>
  <c r="AN8" i="1"/>
  <c r="AN20" i="1" s="1"/>
  <c r="AM8" i="1"/>
  <c r="AM20" i="1" s="1"/>
  <c r="AL8" i="1"/>
  <c r="AL20" i="1" s="1"/>
  <c r="AK8" i="1"/>
  <c r="AK20" i="1" s="1"/>
  <c r="AJ8" i="1"/>
  <c r="AJ20" i="1" s="1"/>
  <c r="AI8" i="1"/>
  <c r="AI20" i="1" s="1"/>
  <c r="AH8" i="1"/>
  <c r="AH20" i="1" s="1"/>
  <c r="AG8" i="1"/>
  <c r="AG20" i="1" s="1"/>
  <c r="AF8" i="1"/>
  <c r="AF20" i="1" s="1"/>
  <c r="AE8" i="1"/>
  <c r="AE20" i="1" s="1"/>
  <c r="AD8" i="1"/>
  <c r="AD20" i="1" s="1"/>
  <c r="AC8" i="1"/>
  <c r="AC20" i="1" s="1"/>
  <c r="AB8" i="1"/>
  <c r="AB20" i="1" s="1"/>
  <c r="AA8" i="1"/>
  <c r="Z8" i="1"/>
  <c r="Z20" i="1" s="1"/>
  <c r="Y8" i="1"/>
  <c r="Y20" i="1" s="1"/>
  <c r="X8" i="1"/>
  <c r="X20" i="1" s="1"/>
  <c r="W8" i="1"/>
  <c r="W20" i="1" s="1"/>
  <c r="V8" i="1"/>
  <c r="V20" i="1" s="1"/>
  <c r="U8" i="1"/>
  <c r="U20" i="1" s="1"/>
  <c r="T8" i="1"/>
  <c r="T20" i="1" s="1"/>
  <c r="S8" i="1"/>
  <c r="S20" i="1" s="1"/>
  <c r="R8" i="1"/>
  <c r="R20" i="1" s="1"/>
  <c r="Q8" i="1"/>
  <c r="Q20" i="1" s="1"/>
  <c r="P8" i="1"/>
  <c r="P20" i="1" s="1"/>
  <c r="O8" i="1"/>
  <c r="O20" i="1" s="1"/>
  <c r="N8" i="1"/>
  <c r="N20" i="1" s="1"/>
  <c r="M8" i="1"/>
  <c r="M20" i="1" s="1"/>
  <c r="L8" i="1"/>
  <c r="L20" i="1" s="1"/>
  <c r="K8" i="1"/>
  <c r="J8" i="1"/>
  <c r="J20" i="1" s="1"/>
  <c r="I8" i="1"/>
  <c r="I20" i="1" s="1"/>
  <c r="H8" i="1"/>
  <c r="H20" i="1" s="1"/>
  <c r="G8" i="1"/>
  <c r="G20" i="1" s="1"/>
  <c r="F8" i="1"/>
  <c r="F20" i="1" s="1"/>
  <c r="E8" i="1"/>
  <c r="E20" i="1" s="1"/>
  <c r="D8" i="1"/>
  <c r="D20" i="1" s="1"/>
  <c r="C8" i="1"/>
  <c r="C20" i="1" s="1"/>
  <c r="GA7" i="1"/>
  <c r="GA20" i="1" s="1"/>
  <c r="FZ7" i="1"/>
  <c r="FZ20" i="1" s="1"/>
  <c r="FY7" i="1"/>
  <c r="FX7" i="1"/>
  <c r="FW7" i="1"/>
  <c r="FW20" i="1" s="1"/>
  <c r="FV7" i="1"/>
  <c r="FV20" i="1" s="1"/>
  <c r="FU7" i="1"/>
  <c r="FT7" i="1"/>
  <c r="FS7" i="1"/>
  <c r="FR7" i="1"/>
  <c r="FQ7" i="1"/>
  <c r="FP7" i="1"/>
  <c r="FO7" i="1"/>
  <c r="FN7" i="1"/>
  <c r="FM7" i="1"/>
  <c r="FL7" i="1"/>
  <c r="FK7" i="1"/>
  <c r="FJ7" i="1"/>
  <c r="FI7" i="1"/>
  <c r="FH7" i="1"/>
  <c r="FG7" i="1"/>
  <c r="FG20" i="1" s="1"/>
  <c r="FF7" i="1"/>
  <c r="FF20" i="1" s="1"/>
  <c r="FE7" i="1"/>
  <c r="FD7" i="1"/>
  <c r="FC7" i="1"/>
  <c r="FB7" i="1"/>
  <c r="FA7" i="1"/>
  <c r="EZ7" i="1"/>
  <c r="EY7" i="1"/>
  <c r="EX7" i="1"/>
  <c r="EW7" i="1"/>
  <c r="EV7" i="1"/>
  <c r="EU7" i="1"/>
  <c r="ET7" i="1"/>
  <c r="ET20" i="1" s="1"/>
  <c r="ES7" i="1"/>
  <c r="CJ7" i="1"/>
  <c r="CI7" i="1"/>
  <c r="CI20" i="1" s="1"/>
  <c r="CH7" i="1"/>
  <c r="CH20" i="1" s="1"/>
  <c r="CG7" i="1"/>
  <c r="CF7" i="1"/>
  <c r="CE7" i="1"/>
  <c r="CD7" i="1"/>
  <c r="CC7" i="1"/>
  <c r="CB7" i="1"/>
  <c r="CA7" i="1"/>
  <c r="BZ7" i="1"/>
  <c r="BY7" i="1"/>
  <c r="BX7" i="1"/>
  <c r="BW7" i="1"/>
  <c r="BV7" i="1"/>
  <c r="BV20" i="1" s="1"/>
  <c r="BU7" i="1"/>
  <c r="BT7" i="1"/>
  <c r="BS7" i="1"/>
  <c r="BS20" i="1" s="1"/>
  <c r="BR7" i="1"/>
  <c r="BR20" i="1" s="1"/>
  <c r="BQ7" i="1"/>
  <c r="BP7" i="1"/>
  <c r="BO7" i="1"/>
  <c r="BM7" i="1"/>
  <c r="BL7" i="1"/>
  <c r="BK7" i="1"/>
  <c r="BJ7" i="1"/>
  <c r="BI7" i="1"/>
  <c r="BH7" i="1"/>
  <c r="BG7" i="1"/>
  <c r="BF7" i="1"/>
  <c r="BF20" i="1" s="1"/>
  <c r="BE7" i="1"/>
  <c r="BD7" i="1"/>
  <c r="BC7" i="1"/>
  <c r="BC20" i="1" s="1"/>
  <c r="BB7" i="1"/>
  <c r="BB20" i="1" s="1"/>
  <c r="EV13" i="1" l="1"/>
  <c r="EU20" i="1"/>
  <c r="FK20" i="1"/>
  <c r="BH13" i="1"/>
  <c r="EV20" i="1"/>
  <c r="FL20" i="1"/>
  <c r="FD8" i="1"/>
  <c r="FT8" i="1"/>
  <c r="BI13" i="1"/>
  <c r="BI20" i="1" s="1"/>
  <c r="EW20" i="1"/>
  <c r="BK13" i="1"/>
  <c r="BK20" i="1" s="1"/>
  <c r="BZ20" i="1"/>
  <c r="BM13" i="1"/>
  <c r="CB20" i="1"/>
  <c r="EZ20" i="1"/>
  <c r="FP20" i="1"/>
  <c r="FM13" i="1"/>
  <c r="FM20" i="1" s="1"/>
  <c r="BM20" i="1"/>
  <c r="FQ13" i="1"/>
  <c r="FQ20" i="1" s="1"/>
  <c r="CC20" i="1"/>
  <c r="FR20" i="1"/>
  <c r="BY20" i="1"/>
  <c r="BL20" i="1"/>
  <c r="FB20" i="1"/>
  <c r="FJ20" i="1"/>
  <c r="BH20" i="1"/>
  <c r="CA13" i="1"/>
  <c r="CA20" i="1"/>
  <c r="CD20" i="1"/>
  <c r="EW13" i="1"/>
  <c r="BW20" i="1"/>
  <c r="BQ20" i="1"/>
  <c r="CG20" i="1"/>
  <c r="FE20" i="1"/>
  <c r="FU20" i="1"/>
  <c r="BX13" i="1"/>
  <c r="BX20" i="1" s="1"/>
  <c r="FL13" i="1"/>
  <c r="BY13" i="1"/>
  <c r="BP10" i="1"/>
  <c r="BP8" i="1" s="1"/>
  <c r="CF10" i="1"/>
  <c r="CF8" i="1" s="1"/>
  <c r="FD10" i="1"/>
  <c r="FT10" i="1"/>
  <c r="BP15" i="1"/>
  <c r="CF15" i="1"/>
  <c r="FD15" i="1"/>
  <c r="FT15" i="1"/>
  <c r="BP18" i="1"/>
  <c r="CF18" i="1"/>
  <c r="FD18" i="1"/>
  <c r="FT18" i="1"/>
  <c r="BJ19" i="1"/>
  <c r="BZ19" i="1"/>
  <c r="EX19" i="1"/>
  <c r="FN19" i="1"/>
  <c r="BK16" i="1"/>
  <c r="CA16" i="1"/>
  <c r="FA16" i="1"/>
  <c r="FA13" i="1" s="1"/>
  <c r="FA20" i="1" s="1"/>
  <c r="FQ16" i="1"/>
  <c r="BK19" i="1"/>
  <c r="CA19" i="1"/>
  <c r="EY19" i="1"/>
  <c r="FO19" i="1"/>
  <c r="FS16" i="1"/>
  <c r="FC16" i="1"/>
  <c r="BD10" i="1"/>
  <c r="BD8" i="1" s="1"/>
  <c r="BT10" i="1"/>
  <c r="BT8" i="1" s="1"/>
  <c r="CJ10" i="1"/>
  <c r="CJ8" i="1" s="1"/>
  <c r="CJ20" i="1" s="1"/>
  <c r="FH10" i="1"/>
  <c r="FH8" i="1" s="1"/>
  <c r="BN11" i="1"/>
  <c r="BJ14" i="1"/>
  <c r="BZ14" i="1"/>
  <c r="BZ13" i="1" s="1"/>
  <c r="EX14" i="1"/>
  <c r="FN14" i="1"/>
  <c r="BD15" i="1"/>
  <c r="BT15" i="1"/>
  <c r="CJ15" i="1"/>
  <c r="CJ13" i="1" s="1"/>
  <c r="FH15" i="1"/>
  <c r="FH13" i="1" s="1"/>
  <c r="BN16" i="1"/>
  <c r="FD16" i="1"/>
  <c r="FT16" i="1"/>
  <c r="EX17" i="1"/>
  <c r="FN17" i="1"/>
  <c r="BD18" i="1"/>
  <c r="BT18" i="1"/>
  <c r="CJ18" i="1"/>
  <c r="FH18" i="1"/>
  <c r="BN19" i="1"/>
  <c r="BO16" i="1"/>
  <c r="CE16" i="1"/>
  <c r="BO19" i="1"/>
  <c r="CE19" i="1"/>
  <c r="FC19" i="1"/>
  <c r="FS19" i="1"/>
  <c r="BN14" i="1"/>
  <c r="BN13" i="1" s="1"/>
  <c r="BN17" i="1"/>
  <c r="BO14" i="1"/>
  <c r="BO13" i="1" s="1"/>
  <c r="CE14" i="1"/>
  <c r="CE13" i="1" s="1"/>
  <c r="FC14" i="1"/>
  <c r="FC13" i="1" s="1"/>
  <c r="FS14" i="1"/>
  <c r="FS13" i="1" s="1"/>
  <c r="FS20" i="1" s="1"/>
  <c r="BO17" i="1"/>
  <c r="CE17" i="1"/>
  <c r="FC17" i="1"/>
  <c r="FS17" i="1"/>
  <c r="BN12" i="1"/>
  <c r="BP14" i="1"/>
  <c r="CF14" i="1"/>
  <c r="FD14" i="1"/>
  <c r="FT14" i="1"/>
  <c r="BD19" i="1"/>
  <c r="BT19" i="1"/>
  <c r="CJ19" i="1"/>
  <c r="FH19" i="1"/>
  <c r="EY18" i="1"/>
  <c r="EY13" i="1" s="1"/>
  <c r="EY20" i="1" s="1"/>
  <c r="FO18" i="1"/>
  <c r="FO13" i="1" s="1"/>
  <c r="FO20" i="1" s="1"/>
  <c r="BN9" i="1"/>
  <c r="BN8" i="1" s="1"/>
  <c r="BN15" i="1"/>
  <c r="BN18" i="1"/>
  <c r="BN7" i="1"/>
  <c r="BO10" i="1"/>
  <c r="BO8" i="1" s="1"/>
  <c r="BO20" i="1" s="1"/>
  <c r="CE10" i="1"/>
  <c r="CE8" i="1" s="1"/>
  <c r="CE20" i="1" s="1"/>
  <c r="FC10" i="1"/>
  <c r="FC8" i="1" s="1"/>
  <c r="FC20" i="1" s="1"/>
  <c r="FS10" i="1"/>
  <c r="FS8" i="1" s="1"/>
  <c r="BE14" i="1"/>
  <c r="BE13" i="1" s="1"/>
  <c r="BE20" i="1" s="1"/>
  <c r="BU14" i="1"/>
  <c r="BU13" i="1" s="1"/>
  <c r="BU20" i="1" s="1"/>
  <c r="ES14" i="1"/>
  <c r="ES13" i="1" s="1"/>
  <c r="ES20" i="1" s="1"/>
  <c r="FI14" i="1"/>
  <c r="FI13" i="1" s="1"/>
  <c r="FI20" i="1" s="1"/>
  <c r="BO15" i="1"/>
  <c r="CE15" i="1"/>
  <c r="FC15" i="1"/>
  <c r="FS15" i="1"/>
  <c r="BP13" i="1" l="1"/>
  <c r="BP20" i="1" s="1"/>
  <c r="FT13" i="1"/>
  <c r="FT20" i="1" s="1"/>
  <c r="FD13" i="1"/>
  <c r="FD20" i="1" s="1"/>
  <c r="BD13" i="1"/>
  <c r="BD20" i="1" s="1"/>
  <c r="BJ13" i="1"/>
  <c r="BJ20" i="1" s="1"/>
  <c r="BT13" i="1"/>
  <c r="BT20" i="1" s="1"/>
  <c r="CF13" i="1"/>
  <c r="CF20" i="1" s="1"/>
  <c r="FN13" i="1"/>
  <c r="FN20" i="1" s="1"/>
  <c r="EX13" i="1"/>
  <c r="EX20" i="1" s="1"/>
  <c r="BN20" i="1"/>
  <c r="FH2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francesca.fruean</author>
    <author>Aiulu Tolovaa</author>
  </authors>
  <commentList>
    <comment ref="EP7" authorId="0" shapeId="0" xr:uid="{EB26BBEB-2DD8-4075-A9CF-8C4B23F5E9D4}">
      <text>
        <r>
          <rPr>
            <b/>
            <sz val="8"/>
            <color indexed="81"/>
            <rFont val="Tahoma"/>
            <family val="2"/>
          </rPr>
          <t>francesca.fruean:</t>
        </r>
        <r>
          <rPr>
            <sz val="8"/>
            <color indexed="81"/>
            <rFont val="Tahoma"/>
            <family val="2"/>
          </rPr>
          <t xml:space="preserve">
Increase due to govt overdraft facility of SAT$24m</t>
        </r>
      </text>
    </comment>
    <comment ref="BO21" authorId="1" shapeId="0" xr:uid="{A446184E-D9C4-4B38-B6B9-299DC8B452F5}">
      <text>
        <r>
          <rPr>
            <b/>
            <sz val="9"/>
            <color indexed="81"/>
            <rFont val="Tahoma"/>
            <family val="2"/>
          </rPr>
          <t>Aiulu Tolovaa:</t>
        </r>
        <r>
          <rPr>
            <sz val="9"/>
            <color indexed="81"/>
            <rFont val="Tahoma"/>
            <family val="2"/>
          </rPr>
          <t xml:space="preserve">
Total assets CBS, BANKS and OFCs
</t>
        </r>
      </text>
    </comment>
  </commentList>
</comments>
</file>

<file path=xl/sharedStrings.xml><?xml version="1.0" encoding="utf-8"?>
<sst xmlns="http://schemas.openxmlformats.org/spreadsheetml/2006/main" count="266" uniqueCount="60">
  <si>
    <t>Table A-6</t>
  </si>
  <si>
    <t>STRUCTURE OF THE FINANCIAL SYSTEM (1)</t>
  </si>
  <si>
    <t>Percentage shares in totals</t>
  </si>
  <si>
    <t>Percentage shares in total</t>
  </si>
  <si>
    <t>End of Period</t>
  </si>
  <si>
    <t xml:space="preserve">Balance Sheet Totals </t>
  </si>
  <si>
    <t xml:space="preserve">Domestic Credit 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</si>
  <si>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</si>
  <si>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</si>
  <si>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</si>
  <si>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</si>
  <si>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</si>
  <si>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</si>
  <si>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</si>
  <si>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</si>
  <si>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</si>
  <si>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</si>
  <si>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</si>
  <si>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</si>
  <si>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</si>
  <si>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</si>
  <si>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</si>
  <si>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</si>
  <si>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</si>
  <si>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</si>
  <si>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</si>
  <si>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</si>
  <si>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</si>
  <si>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</si>
  <si>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</si>
  <si>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2025/26</t>
  </si>
  <si>
    <t>I</t>
  </si>
  <si>
    <t>II</t>
  </si>
  <si>
    <t>III</t>
  </si>
  <si>
    <t>IV</t>
  </si>
  <si>
    <t>Dec</t>
  </si>
  <si>
    <t>Mar</t>
  </si>
  <si>
    <t>June</t>
  </si>
  <si>
    <t>Sep</t>
  </si>
  <si>
    <t>Jun</t>
  </si>
  <si>
    <t>Central Bank of Samoa</t>
  </si>
  <si>
    <t>Commercial banks</t>
  </si>
  <si>
    <t>Australia New Zealand Bank (Samoa) Ltd</t>
  </si>
  <si>
    <t xml:space="preserve">Bank of South Pacific (Samoa) Limited </t>
  </si>
  <si>
    <t>National Bank of Samoa Limited</t>
  </si>
  <si>
    <t>Samoa Commercial Bank Limited</t>
  </si>
  <si>
    <t xml:space="preserve">Non monetary financial institutions </t>
  </si>
  <si>
    <t>National Provident Fund</t>
  </si>
  <si>
    <t>Development Bank of Samoa</t>
  </si>
  <si>
    <t xml:space="preserve">General Insurance Companies </t>
  </si>
  <si>
    <t>Samoa Life Assurance Corp.</t>
  </si>
  <si>
    <t>Samoa Housing Corporation</t>
  </si>
  <si>
    <t>Unit Trust of Samoa (2)</t>
  </si>
  <si>
    <t>TOTAL</t>
  </si>
  <si>
    <t>Amounts in Tala million</t>
  </si>
  <si>
    <t>(1)</t>
  </si>
  <si>
    <t xml:space="preserve">Total Assets of the Financial System (FS) at end quarter </t>
  </si>
  <si>
    <t>(2)</t>
  </si>
  <si>
    <t>Shares to total claims of the FS (to all sectors i.e. government, non financial public enterprises, businesses and households)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</si>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</sst>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%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u/>
      <sz val="8"/>
      <color indexed="8"/>
      <name val="Arial"/>
      <family val="2"/>
    </font>
    <font>
      <sz val="8"/>
      <color rgb="FFFF0000"/>
      <name val="Arial"/>
      <family val="2"/>
    </font>
    <font>
      <i/>
      <sz val="8"/>
      <color indexed="8"/>
      <name val="Arial"/>
      <family val="2"/>
    </font>
    <font>
      <sz val="8"/>
      <color theme="9" tint="-0.249977111117893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8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2" fillId="0" borderId="0" xfId="1" applyFont="1" applyAlignment="1">
      <alignment horizontal="centerContinuous"/>
    </xf>
    <xf numFmtId="0" fontId="4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5" fillId="0" borderId="0" xfId="1" applyFont="1" applyAlignment="1">
      <alignment horizontal="centerContinuous"/>
    </xf>
    <xf numFmtId="0" fontId="5" fillId="0" borderId="0" xfId="1" applyFont="1"/>
    <xf numFmtId="0" fontId="2" fillId="0" borderId="1" xfId="1" applyFont="1" applyBorder="1"/>
    <xf numFmtId="0" fontId="2" fillId="0" borderId="2" xfId="1" applyFont="1" applyBorder="1"/>
    <xf numFmtId="0" fontId="2" fillId="0" borderId="3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6" xfId="1" applyFont="1" applyBorder="1"/>
    <xf numFmtId="0" fontId="2" fillId="0" borderId="7" xfId="1" applyFont="1" applyBorder="1" applyAlignment="1">
      <alignment horizontal="right"/>
    </xf>
    <xf numFmtId="0" fontId="2" fillId="0" borderId="1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3" xfId="1" quotePrefix="1" applyFont="1" applyBorder="1" applyAlignment="1">
      <alignment horizontal="center"/>
    </xf>
    <xf numFmtId="0" fontId="2" fillId="0" borderId="4" xfId="1" quotePrefix="1" applyFont="1" applyBorder="1" applyAlignment="1">
      <alignment horizontal="center"/>
    </xf>
    <xf numFmtId="0" fontId="2" fillId="0" borderId="5" xfId="1" quotePrefix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3" xfId="1" quotePrefix="1" applyFont="1" applyBorder="1" applyAlignment="1">
      <alignment horizontal="center"/>
    </xf>
    <xf numFmtId="0" fontId="3" fillId="0" borderId="4" xfId="1" quotePrefix="1" applyFont="1" applyBorder="1" applyAlignment="1">
      <alignment horizontal="center"/>
    </xf>
    <xf numFmtId="0" fontId="3" fillId="0" borderId="5" xfId="1" quotePrefix="1" applyFont="1" applyBorder="1" applyAlignment="1">
      <alignment horizontal="center"/>
    </xf>
    <xf numFmtId="0" fontId="3" fillId="0" borderId="0" xfId="1" applyFont="1" applyAlignment="1">
      <alignment horizontal="right"/>
    </xf>
    <xf numFmtId="0" fontId="4" fillId="0" borderId="9" xfId="1" applyFont="1" applyBorder="1"/>
    <xf numFmtId="0" fontId="2" fillId="0" borderId="10" xfId="1" applyFont="1" applyBorder="1" applyAlignment="1">
      <alignment horizontal="right"/>
    </xf>
    <xf numFmtId="0" fontId="2" fillId="0" borderId="3" xfId="1" applyFont="1" applyBorder="1" applyAlignment="1">
      <alignment horizontal="center"/>
    </xf>
    <xf numFmtId="0" fontId="2" fillId="0" borderId="9" xfId="1" applyFont="1" applyBorder="1" applyAlignment="1">
      <alignment horizontal="center"/>
    </xf>
    <xf numFmtId="0" fontId="2" fillId="0" borderId="11" xfId="1" applyFont="1" applyBorder="1" applyAlignment="1">
      <alignment horizontal="center"/>
    </xf>
    <xf numFmtId="0" fontId="2" fillId="0" borderId="10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164" fontId="2" fillId="0" borderId="7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center"/>
    </xf>
    <xf numFmtId="164" fontId="2" fillId="0" borderId="0" xfId="1" applyNumberFormat="1" applyFont="1" applyAlignment="1">
      <alignment horizontal="center"/>
    </xf>
    <xf numFmtId="164" fontId="2" fillId="0" borderId="7" xfId="1" applyNumberFormat="1" applyFont="1" applyBorder="1" applyAlignment="1">
      <alignment horizontal="center"/>
    </xf>
    <xf numFmtId="164" fontId="3" fillId="0" borderId="6" xfId="1" applyNumberFormat="1" applyFont="1" applyBorder="1" applyAlignment="1">
      <alignment horizontal="center"/>
    </xf>
    <xf numFmtId="164" fontId="3" fillId="0" borderId="0" xfId="1" applyNumberFormat="1" applyFont="1" applyAlignment="1">
      <alignment horizontal="center"/>
    </xf>
    <xf numFmtId="164" fontId="3" fillId="0" borderId="7" xfId="1" applyNumberFormat="1" applyFont="1" applyBorder="1" applyAlignment="1">
      <alignment horizontal="center"/>
    </xf>
    <xf numFmtId="164" fontId="2" fillId="0" borderId="7" xfId="1" applyNumberFormat="1" applyFont="1" applyBorder="1" applyAlignment="1">
      <alignment horizontal="left"/>
    </xf>
    <xf numFmtId="164" fontId="2" fillId="2" borderId="0" xfId="1" applyNumberFormat="1" applyFont="1" applyFill="1" applyAlignment="1">
      <alignment horizontal="center"/>
    </xf>
    <xf numFmtId="0" fontId="2" fillId="0" borderId="7" xfId="1" applyFont="1" applyBorder="1" applyAlignment="1">
      <alignment horizontal="left"/>
    </xf>
    <xf numFmtId="0" fontId="2" fillId="0" borderId="6" xfId="1" quotePrefix="1" applyFont="1" applyBorder="1" applyAlignment="1">
      <alignment horizontal="left"/>
    </xf>
    <xf numFmtId="164" fontId="2" fillId="3" borderId="0" xfId="1" applyNumberFormat="1" applyFont="1" applyFill="1" applyAlignment="1">
      <alignment horizontal="center"/>
    </xf>
    <xf numFmtId="164" fontId="2" fillId="3" borderId="6" xfId="1" applyNumberFormat="1" applyFont="1" applyFill="1" applyBorder="1" applyAlignment="1">
      <alignment horizontal="center"/>
    </xf>
    <xf numFmtId="164" fontId="2" fillId="3" borderId="7" xfId="1" applyNumberFormat="1" applyFont="1" applyFill="1" applyBorder="1" applyAlignment="1">
      <alignment horizontal="center"/>
    </xf>
    <xf numFmtId="164" fontId="3" fillId="3" borderId="0" xfId="1" applyNumberFormat="1" applyFont="1" applyFill="1" applyAlignment="1">
      <alignment horizontal="center"/>
    </xf>
    <xf numFmtId="164" fontId="3" fillId="3" borderId="6" xfId="1" applyNumberFormat="1" applyFont="1" applyFill="1" applyBorder="1" applyAlignment="1">
      <alignment horizontal="center"/>
    </xf>
    <xf numFmtId="164" fontId="3" fillId="3" borderId="7" xfId="1" applyNumberFormat="1" applyFont="1" applyFill="1" applyBorder="1" applyAlignment="1">
      <alignment horizontal="center"/>
    </xf>
    <xf numFmtId="0" fontId="2" fillId="0" borderId="7" xfId="1" quotePrefix="1" applyFont="1" applyBorder="1" applyAlignment="1">
      <alignment horizontal="left"/>
    </xf>
    <xf numFmtId="0" fontId="3" fillId="0" borderId="7" xfId="1" applyFont="1" applyBorder="1" applyAlignment="1">
      <alignment horizontal="left"/>
    </xf>
    <xf numFmtId="164" fontId="5" fillId="0" borderId="0" xfId="1" applyNumberFormat="1" applyFont="1" applyAlignment="1">
      <alignment horizontal="center"/>
    </xf>
    <xf numFmtId="164" fontId="5" fillId="0" borderId="7" xfId="1" applyNumberFormat="1" applyFont="1" applyBorder="1" applyAlignment="1">
      <alignment horizontal="center"/>
    </xf>
    <xf numFmtId="0" fontId="3" fillId="0" borderId="6" xfId="1" applyFont="1" applyBorder="1"/>
    <xf numFmtId="164" fontId="4" fillId="0" borderId="6" xfId="1" applyNumberFormat="1" applyFont="1" applyBorder="1" applyAlignment="1">
      <alignment horizontal="center"/>
    </xf>
    <xf numFmtId="164" fontId="4" fillId="0" borderId="0" xfId="1" applyNumberFormat="1" applyFont="1" applyAlignment="1">
      <alignment horizontal="center"/>
    </xf>
    <xf numFmtId="164" fontId="4" fillId="0" borderId="7" xfId="1" applyNumberFormat="1" applyFont="1" applyBorder="1" applyAlignment="1">
      <alignment horizontal="center"/>
    </xf>
    <xf numFmtId="2" fontId="2" fillId="0" borderId="6" xfId="1" applyNumberFormat="1" applyFont="1" applyBorder="1" applyAlignment="1">
      <alignment horizontal="center"/>
    </xf>
    <xf numFmtId="2" fontId="2" fillId="0" borderId="0" xfId="1" applyNumberFormat="1" applyFont="1" applyAlignment="1">
      <alignment horizontal="center"/>
    </xf>
    <xf numFmtId="2" fontId="2" fillId="0" borderId="7" xfId="1" applyNumberFormat="1" applyFont="1" applyBorder="1" applyAlignment="1">
      <alignment horizontal="center"/>
    </xf>
    <xf numFmtId="2" fontId="3" fillId="0" borderId="0" xfId="1" applyNumberFormat="1" applyFont="1" applyAlignment="1">
      <alignment horizontal="center"/>
    </xf>
    <xf numFmtId="2" fontId="3" fillId="0" borderId="7" xfId="1" applyNumberFormat="1" applyFont="1" applyBorder="1" applyAlignment="1">
      <alignment horizontal="center"/>
    </xf>
    <xf numFmtId="2" fontId="3" fillId="0" borderId="6" xfId="1" applyNumberFormat="1" applyFont="1" applyBorder="1" applyAlignment="1">
      <alignment horizontal="center"/>
    </xf>
    <xf numFmtId="0" fontId="2" fillId="0" borderId="9" xfId="1" applyFont="1" applyBorder="1"/>
    <xf numFmtId="0" fontId="2" fillId="0" borderId="10" xfId="1" applyFont="1" applyBorder="1" applyAlignment="1">
      <alignment horizontal="left"/>
    </xf>
    <xf numFmtId="0" fontId="2" fillId="0" borderId="11" xfId="1" applyFont="1" applyBorder="1"/>
    <xf numFmtId="0" fontId="2" fillId="0" borderId="10" xfId="1" applyFont="1" applyBorder="1"/>
    <xf numFmtId="164" fontId="2" fillId="0" borderId="11" xfId="1" applyNumberFormat="1" applyFont="1" applyBorder="1" applyAlignment="1">
      <alignment horizontal="right"/>
    </xf>
    <xf numFmtId="164" fontId="2" fillId="0" borderId="10" xfId="1" applyNumberFormat="1" applyFont="1" applyBorder="1" applyAlignment="1">
      <alignment horizontal="right"/>
    </xf>
    <xf numFmtId="164" fontId="2" fillId="0" borderId="9" xfId="1" applyNumberFormat="1" applyFont="1" applyBorder="1" applyAlignment="1">
      <alignment horizontal="right"/>
    </xf>
    <xf numFmtId="164" fontId="5" fillId="0" borderId="11" xfId="1" applyNumberFormat="1" applyFont="1" applyBorder="1" applyAlignment="1">
      <alignment horizontal="right"/>
    </xf>
    <xf numFmtId="164" fontId="5" fillId="0" borderId="10" xfId="1" applyNumberFormat="1" applyFont="1" applyBorder="1" applyAlignment="1">
      <alignment horizontal="right"/>
    </xf>
    <xf numFmtId="164" fontId="5" fillId="0" borderId="9" xfId="1" applyNumberFormat="1" applyFont="1" applyBorder="1" applyAlignment="1">
      <alignment horizontal="right"/>
    </xf>
    <xf numFmtId="164" fontId="2" fillId="0" borderId="11" xfId="1" applyNumberFormat="1" applyFont="1" applyBorder="1" applyAlignment="1">
      <alignment horizontal="center"/>
    </xf>
    <xf numFmtId="164" fontId="2" fillId="0" borderId="10" xfId="1" applyNumberFormat="1" applyFont="1" applyBorder="1" applyAlignment="1">
      <alignment horizontal="center"/>
    </xf>
    <xf numFmtId="164" fontId="2" fillId="0" borderId="9" xfId="1" applyNumberFormat="1" applyFont="1" applyBorder="1" applyAlignment="1">
      <alignment horizontal="center"/>
    </xf>
    <xf numFmtId="2" fontId="3" fillId="0" borderId="11" xfId="1" applyNumberFormat="1" applyFont="1" applyBorder="1" applyAlignment="1">
      <alignment horizontal="center"/>
    </xf>
    <xf numFmtId="2" fontId="3" fillId="0" borderId="9" xfId="1" applyNumberFormat="1" applyFont="1" applyBorder="1" applyAlignment="1">
      <alignment horizontal="center"/>
    </xf>
    <xf numFmtId="2" fontId="3" fillId="0" borderId="10" xfId="1" applyNumberFormat="1" applyFont="1" applyBorder="1" applyAlignment="1">
      <alignment horizontal="center"/>
    </xf>
    <xf numFmtId="2" fontId="5" fillId="0" borderId="11" xfId="1" applyNumberFormat="1" applyFont="1" applyBorder="1" applyAlignment="1">
      <alignment horizontal="center"/>
    </xf>
    <xf numFmtId="0" fontId="3" fillId="0" borderId="11" xfId="1" applyFont="1" applyBorder="1" applyAlignment="1">
      <alignment horizontal="right"/>
    </xf>
    <xf numFmtId="0" fontId="3" fillId="0" borderId="9" xfId="1" applyFont="1" applyBorder="1" applyAlignment="1">
      <alignment horizontal="right"/>
    </xf>
    <xf numFmtId="0" fontId="3" fillId="0" borderId="10" xfId="1" applyFont="1" applyBorder="1" applyAlignment="1">
      <alignment horizontal="right"/>
    </xf>
    <xf numFmtId="164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5" fillId="0" borderId="0" xfId="1" applyNumberFormat="1" applyFont="1" applyAlignment="1">
      <alignment horizontal="right"/>
    </xf>
    <xf numFmtId="0" fontId="5" fillId="0" borderId="0" xfId="1" applyFont="1" applyAlignment="1">
      <alignment horizontal="right"/>
    </xf>
    <xf numFmtId="0" fontId="6" fillId="0" borderId="0" xfId="1" quotePrefix="1" applyFont="1" applyAlignment="1">
      <alignment horizontal="left"/>
    </xf>
    <xf numFmtId="164" fontId="3" fillId="0" borderId="0" xfId="1" applyNumberFormat="1" applyFont="1" applyAlignment="1">
      <alignment horizontal="right"/>
    </xf>
    <xf numFmtId="166" fontId="3" fillId="0" borderId="0" xfId="2" applyNumberFormat="1" applyFont="1" applyAlignment="1">
      <alignment horizontal="right"/>
    </xf>
    <xf numFmtId="9" fontId="3" fillId="0" borderId="0" xfId="2" applyFont="1" applyAlignment="1">
      <alignment horizontal="right"/>
    </xf>
    <xf numFmtId="164" fontId="7" fillId="0" borderId="0" xfId="1" applyNumberFormat="1" applyFont="1" applyAlignment="1">
      <alignment horizontal="right"/>
    </xf>
    <xf numFmtId="2" fontId="3" fillId="0" borderId="0" xfId="1" applyNumberFormat="1" applyFont="1" applyAlignment="1">
      <alignment horizontal="right"/>
    </xf>
    <xf numFmtId="164" fontId="5" fillId="4" borderId="0" xfId="1" applyNumberFormat="1" applyFont="1" applyFill="1" applyAlignment="1">
      <alignment horizontal="right"/>
    </xf>
    <xf numFmtId="164" fontId="3" fillId="0" borderId="0" xfId="1" applyNumberFormat="1" applyFont="1"/>
    <xf numFmtId="164" fontId="5" fillId="0" borderId="0" xfId="1" applyNumberFormat="1" applyFont="1"/>
    <xf numFmtId="164" fontId="5" fillId="4" borderId="0" xfId="1" applyNumberFormat="1" applyFont="1" applyFill="1"/>
    <xf numFmtId="0" fontId="5" fillId="4" borderId="0" xfId="1" applyFont="1" applyFill="1"/>
  </cellXfs>
  <cellStyles count="3">
    <cellStyle name="Normal" xfId="0" builtinId="0"/>
    <cellStyle name="Normal 2 2" xfId="1" xr:uid="{F32AD526-016A-4E29-9043-3DC7DC447165}"/>
    <cellStyle name="Percent 2 2" xfId="2" xr:uid="{C95EC147-BCC9-4993-9EE5-89CEA528F1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theme" Target="theme/theme1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conomics%20-%20Finance%20Section/Bulletin/Bulltab/BullTab%20Files%20(1995-2015)/BULLTAB2015%20JUN-DEC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KEN\current\External\KenBOP(current)base%20May%20mission%20rev.2%2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DD\GEO\BOP\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WIN/TEMP/MFLOW96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WIN\TEMP\MFLOW96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MATZ/My%20Local%20Documents/EXCEL/Guyana/2003%20Mission/Final/Other%20Depository%20Corporations%20Balance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JMATZ\My%20Local%20Documents\EXCEL\Guyana\2003%20Mission\Final\Other%20Depository%20Corporations%20Balance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rd-sum\ar2004\desktop\My%202003\2003\Ar2002\2000IF2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ABREGO/My%20Local%20Documents/Ecuador/ecubopLatest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LABREGO\My%20Local%20Documents\Ecuador\ecubopLatest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WIN\TEMP\MFLOW9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conomics%20-%20Finance%20Section/MFS%20Mission%202015/MM%20Samoa%20Classification%20Scheme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ocuments%20and%20Settings\JMATZ\My%20Local%20Documents\EXCEL\Guyana\2003%20Mission\Final\Other%20Depository%20Corporations%20Balanc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ocuments%20and%20Settings\LABREGO\My%20Local%20Documents\Ecuador\ecubopLatest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wrs\xl97\system\WRS97TAB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IIP/No%20Links%20-%20%20Upload%20file/862IIPBPM6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Mar_start%202004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_start%202004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DH\GEO\BOP\GeoBop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DH\GEO\BOP\Data\FLOW2004a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S1\ECU\SECTORS\External\PERUMF97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Economics%20-%20Finance%20Section/Bulletin/REVAMP%20BULLTAB%2023.24%20(work%20in%20progress)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AppData\Local\Microsoft\Windows\Temporary%20Internet%20Files\Content.Outlook\JAM8CDN8\7177eb2b89124_5241DI_2012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S1\ECU\SECTORS\External\ecuredtab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/SI/IMSection/DP/Workfiles/SRF/SRF%20for%20Supplement/Graduated%20to%20DC/Chile%20EIS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\SI\IMSection\DP\Workfiles\SRF\SRF%20for%20Supplement\Graduated%20to%20DC\Chile%20EI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Economics%20-%20Finance%20Section/Bulletin/Bulltab/BullTab%20Files%20(1995-2015)/BULLTAB%20201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Economics%20-%20Finance%20Section/Bulletin/Bulltab/BullTab%20Files%20(1995-2015)/BULLTAB17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Economics%20-%20Finance%20Section/MFS%20Mission%202015/Samoa%20OFCs%20(FIRST%20FD%20INPUT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Economics%20-%20Finance%20Section/NFIs%20Bal.Sht,%20spreads/NFIs%20Master%20File%202019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Bulletin/Bulletin%20Tables/2026/01%20June26%20Qtr%20(Mar26%20Figures%20)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Countries\Malaysia\Malays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15"/>
      <sheetName val="JUL15"/>
      <sheetName val="AUG15"/>
      <sheetName val="SEP15"/>
      <sheetName val="OCT15"/>
      <sheetName val="NOV15"/>
      <sheetName val="DEC15"/>
    </sheetNames>
    <sheetDataSet>
      <sheetData sheetId="0">
        <row r="9">
          <cell r="I9">
            <v>224.67599999999999</v>
          </cell>
        </row>
        <row r="36">
          <cell r="D36">
            <v>0</v>
          </cell>
          <cell r="E36">
            <v>17.736000000000001</v>
          </cell>
          <cell r="F36">
            <v>0.46400000000000002</v>
          </cell>
          <cell r="G36">
            <v>9.0999999999999998E-2</v>
          </cell>
          <cell r="H36">
            <v>0</v>
          </cell>
          <cell r="K36">
            <v>0.124</v>
          </cell>
          <cell r="L36">
            <v>0</v>
          </cell>
          <cell r="M36">
            <v>17.047000000000001</v>
          </cell>
          <cell r="N36">
            <v>0</v>
          </cell>
          <cell r="Q36">
            <v>0</v>
          </cell>
          <cell r="S36">
            <v>11.001000000000001</v>
          </cell>
        </row>
        <row r="43">
          <cell r="E43">
            <v>17.119</v>
          </cell>
          <cell r="F43">
            <v>11.326000000000001</v>
          </cell>
          <cell r="G43">
            <v>5.71</v>
          </cell>
          <cell r="H43">
            <v>2.238</v>
          </cell>
          <cell r="K43">
            <v>0</v>
          </cell>
          <cell r="L43">
            <v>3.919</v>
          </cell>
          <cell r="M43">
            <v>44.491999999999997</v>
          </cell>
          <cell r="N43">
            <v>0</v>
          </cell>
          <cell r="Q43">
            <v>0</v>
          </cell>
          <cell r="S43">
            <v>84.804000000000002</v>
          </cell>
        </row>
        <row r="49">
          <cell r="D49">
            <v>7.3550000000000004</v>
          </cell>
          <cell r="E49">
            <v>383.608</v>
          </cell>
          <cell r="F49">
            <v>166.66199999999998</v>
          </cell>
          <cell r="G49">
            <v>151.41000000000003</v>
          </cell>
          <cell r="H49">
            <v>150.35</v>
          </cell>
          <cell r="K49">
            <v>156.809</v>
          </cell>
          <cell r="L49">
            <v>311.70999999999998</v>
          </cell>
          <cell r="M49">
            <v>0</v>
          </cell>
          <cell r="N49">
            <v>24.682000000000002</v>
          </cell>
          <cell r="Q49">
            <v>40.850732999999998</v>
          </cell>
          <cell r="S49">
            <v>1400.2967330000001</v>
          </cell>
        </row>
        <row r="113">
          <cell r="D113">
            <v>527.69100000000003</v>
          </cell>
          <cell r="E113">
            <v>637.2349999999999</v>
          </cell>
          <cell r="F113">
            <v>281.65600000000001</v>
          </cell>
          <cell r="G113">
            <v>213.053</v>
          </cell>
          <cell r="H113">
            <v>244.26600000000002</v>
          </cell>
          <cell r="K113">
            <v>224.69899999999998</v>
          </cell>
          <cell r="L113">
            <v>566.76</v>
          </cell>
          <cell r="M113">
            <v>98.695999999999998</v>
          </cell>
          <cell r="N113">
            <v>39.812000000000005</v>
          </cell>
          <cell r="O113">
            <v>27.143999999999998</v>
          </cell>
          <cell r="Q113">
            <v>47.986017000000004</v>
          </cell>
          <cell r="S113">
            <v>2918.3680169999998</v>
          </cell>
        </row>
      </sheetData>
      <sheetData sheetId="1">
        <row r="10">
          <cell r="I10">
            <v>22.569000000000003</v>
          </cell>
        </row>
      </sheetData>
      <sheetData sheetId="2">
        <row r="10">
          <cell r="I10">
            <v>26.282999999999998</v>
          </cell>
        </row>
      </sheetData>
      <sheetData sheetId="3">
        <row r="10">
          <cell r="I10">
            <v>22.387999999999998</v>
          </cell>
        </row>
        <row r="35">
          <cell r="D35">
            <v>13.196</v>
          </cell>
          <cell r="E35">
            <v>0.371</v>
          </cell>
          <cell r="F35">
            <v>0</v>
          </cell>
          <cell r="G35">
            <v>0</v>
          </cell>
          <cell r="J35">
            <v>0.124</v>
          </cell>
          <cell r="K35">
            <v>0</v>
          </cell>
          <cell r="L35">
            <v>32.709575000000001</v>
          </cell>
          <cell r="M35">
            <v>0</v>
          </cell>
          <cell r="P35">
            <v>0</v>
          </cell>
          <cell r="R35">
            <v>19.351299000000008</v>
          </cell>
        </row>
        <row r="42">
          <cell r="D42">
            <v>15.89</v>
          </cell>
          <cell r="E42">
            <v>11.282000000000002</v>
          </cell>
          <cell r="F42">
            <v>5.68</v>
          </cell>
          <cell r="G42">
            <v>2.8519999999999999</v>
          </cell>
          <cell r="J42">
            <v>0</v>
          </cell>
          <cell r="K42">
            <v>3.2719999999999998</v>
          </cell>
          <cell r="L42">
            <v>43.589176999999999</v>
          </cell>
          <cell r="M42">
            <v>0</v>
          </cell>
          <cell r="P42">
            <v>0</v>
          </cell>
          <cell r="R42">
            <v>82.565177000000006</v>
          </cell>
        </row>
        <row r="48">
          <cell r="D48">
            <v>374.29100000000005</v>
          </cell>
          <cell r="E48">
            <v>175.44</v>
          </cell>
          <cell r="F48">
            <v>167.06299999999999</v>
          </cell>
          <cell r="G48">
            <v>149.614</v>
          </cell>
          <cell r="J48">
            <v>154.99299999999999</v>
          </cell>
          <cell r="K48">
            <v>331.32900000000001</v>
          </cell>
          <cell r="L48">
            <v>0</v>
          </cell>
          <cell r="M48">
            <v>24.700000000000003</v>
          </cell>
          <cell r="P48">
            <v>41.118774999999999</v>
          </cell>
          <cell r="R48">
            <v>1425.4087749999999</v>
          </cell>
        </row>
        <row r="112">
          <cell r="D112">
            <v>621.35899999999992</v>
          </cell>
          <cell r="E112">
            <v>288.262</v>
          </cell>
          <cell r="F112">
            <v>214.83699999999999</v>
          </cell>
          <cell r="G112">
            <v>250.453</v>
          </cell>
          <cell r="J112">
            <v>221.49299999999999</v>
          </cell>
          <cell r="K112">
            <v>577.87199999999996</v>
          </cell>
          <cell r="L112">
            <v>103.514939</v>
          </cell>
          <cell r="M112">
            <v>40.45300000000001</v>
          </cell>
          <cell r="N112">
            <v>22.812614999999997</v>
          </cell>
          <cell r="P112">
            <v>49.003515</v>
          </cell>
          <cell r="R112">
            <v>2399.430069</v>
          </cell>
        </row>
      </sheetData>
      <sheetData sheetId="4">
        <row r="10">
          <cell r="I10">
            <v>18.712</v>
          </cell>
        </row>
      </sheetData>
      <sheetData sheetId="5">
        <row r="10">
          <cell r="I10">
            <v>22.335999999999999</v>
          </cell>
        </row>
      </sheetData>
      <sheetData sheetId="6">
        <row r="10">
          <cell r="I10">
            <v>28.984999999999999</v>
          </cell>
        </row>
        <row r="35">
          <cell r="D35">
            <v>18.434000000000001</v>
          </cell>
          <cell r="E35">
            <v>0.35399999999999998</v>
          </cell>
          <cell r="F35">
            <v>0</v>
          </cell>
          <cell r="G35">
            <v>0</v>
          </cell>
          <cell r="J35">
            <v>5.3999999999999999E-2</v>
          </cell>
          <cell r="K35">
            <v>0</v>
          </cell>
          <cell r="L35">
            <v>36.422127000000003</v>
          </cell>
          <cell r="M35">
            <v>0</v>
          </cell>
          <cell r="P35">
            <v>0</v>
          </cell>
          <cell r="R35">
            <v>28.876127000000007</v>
          </cell>
        </row>
        <row r="42">
          <cell r="D42">
            <v>15.547000000000001</v>
          </cell>
          <cell r="E42">
            <v>16.41</v>
          </cell>
          <cell r="F42">
            <v>5.5</v>
          </cell>
          <cell r="G42">
            <v>1.669</v>
          </cell>
          <cell r="J42">
            <v>0</v>
          </cell>
          <cell r="K42">
            <v>2.907</v>
          </cell>
          <cell r="L42">
            <v>43.258555000000001</v>
          </cell>
          <cell r="M42">
            <v>0</v>
          </cell>
          <cell r="P42">
            <v>0</v>
          </cell>
          <cell r="R42">
            <v>85.291554999999988</v>
          </cell>
        </row>
        <row r="48">
          <cell r="D48">
            <v>369.755</v>
          </cell>
          <cell r="E48">
            <v>180.19299999999998</v>
          </cell>
          <cell r="F48">
            <v>132.96699999999998</v>
          </cell>
          <cell r="G48">
            <v>156.64400000000001</v>
          </cell>
          <cell r="J48">
            <v>163.24200000000002</v>
          </cell>
          <cell r="K48">
            <v>340.43799999999999</v>
          </cell>
          <cell r="L48">
            <v>0</v>
          </cell>
          <cell r="M48">
            <v>24.687000000000001</v>
          </cell>
          <cell r="P48">
            <v>43.297521000000003</v>
          </cell>
          <cell r="R48">
            <v>1423.2325209999999</v>
          </cell>
        </row>
        <row r="112">
          <cell r="D112">
            <v>631.19799999999987</v>
          </cell>
          <cell r="E112">
            <v>304.18999999999994</v>
          </cell>
          <cell r="F112">
            <v>231.78</v>
          </cell>
          <cell r="G112">
            <v>240.54</v>
          </cell>
          <cell r="J112">
            <v>228.75</v>
          </cell>
          <cell r="K112">
            <v>591.04699999999991</v>
          </cell>
          <cell r="L112">
            <v>107.337538</v>
          </cell>
          <cell r="M112">
            <v>40.542000000000002</v>
          </cell>
          <cell r="N112">
            <v>41.000999999999998</v>
          </cell>
          <cell r="P112">
            <v>52.674056</v>
          </cell>
          <cell r="R112">
            <v>2478.4295939999997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Pledge"/>
      <sheetName val="Finreq"/>
      <sheetName val="FundSR"/>
      <sheetName val="Input_external"/>
      <sheetName val="Inp_Outp_debt"/>
      <sheetName val="BoP-GDP"/>
      <sheetName val="NPC Debt"/>
      <sheetName val="Flow"/>
      <sheetName val="Oil shock"/>
      <sheetName val="Fiscal1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OUTREO_History"/>
      <sheetName val="Structure"/>
      <sheetName val="IR-6SR"/>
      <sheetName val="CB-1SR_Bridge"/>
      <sheetName val="CB-1SR"/>
      <sheetName val="STA-1SG"/>
      <sheetName val="AD-CB"/>
      <sheetName val="DMB"/>
      <sheetName val="Comb_Bridge"/>
      <sheetName val="ODC-2SR_Bridge_banks"/>
      <sheetName val="ODC-2SR_Bridge_CRU"/>
      <sheetName val="ODC-2SR"/>
      <sheetName val="STA-2SG"/>
      <sheetName val="AD-ODC"/>
      <sheetName val="STA-3SG"/>
      <sheetName val="AD-DC"/>
      <sheetName val="OFC-4SR"/>
      <sheetName val="STA-4SG"/>
      <sheetName val="AD-OFC"/>
      <sheetName val="STA-5SG"/>
      <sheetName val="AD-FC"/>
      <sheetName val="MA-5SR_Bridge"/>
      <sheetName val="MA-5SR"/>
      <sheetName val="ER-01R"/>
      <sheetName val="out_fiscal"/>
      <sheetName val="out_main"/>
      <sheetName val="Imp"/>
      <sheetName val="DSA output"/>
      <sheetName val="in-out"/>
      <sheetName val="A 11"/>
      <sheetName val="GeoBop"/>
      <sheetName val="A-II.3"/>
      <sheetName val="CY BOT CASHFLOW"/>
      <sheetName val="PYRAMID"/>
      <sheetName val="Growth&amp;Price Assump"/>
      <sheetName val="GeoBop.xls"/>
      <sheetName val="Prg-A"/>
      <sheetName val="Control"/>
      <sheetName val="A"/>
      <sheetName val="J(Priv.Cap)"/>
      <sheetName val="Indic"/>
      <sheetName val="Tasas"/>
      <sheetName val="data-diaria"/>
      <sheetName val="BOP Summary"/>
      <sheetName val="Main_Output_Table"/>
      <sheetName val="BoP_Sum_(comp)"/>
      <sheetName val="DS_after2001_(2)"/>
      <sheetName val="Chart1_DS"/>
      <sheetName val="NPC_Debt"/>
      <sheetName val="Oil_shock"/>
      <sheetName val="Input-DS-04-Feb_05"/>
      <sheetName val="Input-DS-05-Feb_05"/>
      <sheetName val="Input-Grants-05-Feb_05-2"/>
      <sheetName val="Input-Grants-04-Feb_05"/>
      <sheetName val="Input-Credit-05-Feb_05"/>
      <sheetName val="Input-Credit_04_Feb_05"/>
      <sheetName val="Debt_stocks"/>
      <sheetName val="Table 4"/>
      <sheetName val="tab 15"/>
      <sheetName val="PRIVATE"/>
      <sheetName val="si"/>
      <sheetName val="WAEMU_DMX"/>
      <sheetName val="Data"/>
      <sheetName val="Panel Chart Data"/>
      <sheetName val="IN_IMA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MFLOW96.XLS"/>
      <sheetName val="F1data"/>
      <sheetName val="F2data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#REF"/>
      <sheetName val="[MFLOW96.XLS]__DATA1_FAD_WIN__2"/>
      <sheetName val="[MFLOW96.XLS]__data2_WIN_TEMP_2"/>
      <sheetName val="A 11"/>
      <sheetName val="Programa"/>
      <sheetName val="minor"/>
      <sheetName val="FINANC-95"/>
      <sheetName val="omas"/>
      <sheetName val="PROYECCIONES-PM_2000mod"/>
      <sheetName val="assumptions"/>
      <sheetName val="Q6"/>
      <sheetName val="SUPUESTOS"/>
      <sheetName val="Current"/>
      <sheetName val="Sheet1"/>
      <sheetName val="RESULTADOS"/>
      <sheetName val="SMONET-FINANC"/>
      <sheetName val="Main"/>
      <sheetName val="fiscal"/>
      <sheetName val="FMI"/>
      <sheetName val="HACIENDA"/>
      <sheetName val="contents"/>
      <sheetName val="Q2"/>
      <sheetName val="Metas"/>
      <sheetName val="C_basef14_3p10_6"/>
      <sheetName val="Links"/>
      <sheetName val="riqueza"/>
      <sheetName val="ErrCheck"/>
      <sheetName val="sei"/>
      <sheetName val="Raw_Data_UN"/>
      <sheetName val="SFISCAL-MOD"/>
      <sheetName val="S&amp;I_DANE"/>
      <sheetName val="RED47"/>
      <sheetName val="Table"/>
      <sheetName val="Table_GEF"/>
      <sheetName val="PROYECCIONES-PM_2000mod_(2)"/>
      <sheetName val="SREAL"/>
      <sheetName val="Q5"/>
      <sheetName val="PIB_EN_CORR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44 NSFR"/>
    </sheetNames>
    <sheetDataSet>
      <sheetData sheetId="0">
        <row r="8">
          <cell r="C8" t="str">
            <v xml:space="preserve">                                 CBSL Weights</v>
          </cell>
          <cell r="E8" t="str">
            <v xml:space="preserve">                                 CBSL Weights</v>
          </cell>
        </row>
        <row r="9">
          <cell r="B9" t="str">
            <v xml:space="preserve"> Period</v>
          </cell>
          <cell r="C9" t="str">
            <v>NEERTP</v>
          </cell>
          <cell r="D9" t="str">
            <v>NEERCOMP.</v>
          </cell>
          <cell r="E9" t="str">
            <v>REERTP</v>
          </cell>
          <cell r="F9" t="str">
            <v xml:space="preserve"> REERCOM.</v>
          </cell>
        </row>
        <row r="11">
          <cell r="B11" t="str">
            <v>DEC 1988</v>
          </cell>
          <cell r="C11">
            <v>148.04400724001763</v>
          </cell>
          <cell r="D11">
            <v>128.5405637594871</v>
          </cell>
          <cell r="E11">
            <v>98.479881882128467</v>
          </cell>
          <cell r="F11">
            <v>98.377953018831462</v>
          </cell>
        </row>
        <row r="12">
          <cell r="B12" t="str">
            <v>JAN 1989</v>
          </cell>
          <cell r="C12">
            <v>149.46890559531408</v>
          </cell>
          <cell r="D12">
            <v>128.0592929898813</v>
          </cell>
          <cell r="E12">
            <v>97.920339324506472</v>
          </cell>
          <cell r="F12">
            <v>96.480115499973962</v>
          </cell>
        </row>
        <row r="13">
          <cell r="B13" t="str">
            <v>FEB 1989</v>
          </cell>
          <cell r="C13">
            <v>150.12514367653412</v>
          </cell>
          <cell r="D13">
            <v>128.09869538230274</v>
          </cell>
          <cell r="E13">
            <v>97.206908145403872</v>
          </cell>
          <cell r="F13">
            <v>95.309194690802897</v>
          </cell>
        </row>
        <row r="14">
          <cell r="B14" t="str">
            <v>MAR 1989</v>
          </cell>
          <cell r="C14">
            <v>149.73245451055308</v>
          </cell>
          <cell r="D14">
            <v>127.3119361097873</v>
          </cell>
          <cell r="E14">
            <v>97.391938870391769</v>
          </cell>
          <cell r="F14">
            <v>95.094220984241929</v>
          </cell>
        </row>
        <row r="15">
          <cell r="B15" t="str">
            <v>APR 1989</v>
          </cell>
          <cell r="C15">
            <v>147.43210485164562</v>
          </cell>
          <cell r="D15">
            <v>124.99934062016017</v>
          </cell>
          <cell r="E15">
            <v>96.143835462370802</v>
          </cell>
          <cell r="F15">
            <v>93.756987280824461</v>
          </cell>
        </row>
        <row r="16">
          <cell r="B16" t="str">
            <v>MAY 1989</v>
          </cell>
          <cell r="C16">
            <v>149.28319316522214</v>
          </cell>
          <cell r="D16">
            <v>124.49524296424815</v>
          </cell>
          <cell r="E16">
            <v>97.779305639300361</v>
          </cell>
          <cell r="F16">
            <v>93.490709143786617</v>
          </cell>
        </row>
        <row r="17">
          <cell r="B17" t="str">
            <v>JUN 1989</v>
          </cell>
          <cell r="C17">
            <v>150.69245175576174</v>
          </cell>
          <cell r="D17">
            <v>124.73536706150109</v>
          </cell>
          <cell r="E17">
            <v>100.46710161885659</v>
          </cell>
          <cell r="F17">
            <v>95.155853176279081</v>
          </cell>
        </row>
        <row r="18">
          <cell r="B18" t="str">
            <v>JUL 1989</v>
          </cell>
          <cell r="C18">
            <v>146.45912155803134</v>
          </cell>
          <cell r="D18">
            <v>122.89372893303489</v>
          </cell>
          <cell r="E18">
            <v>97.450264091222223</v>
          </cell>
          <cell r="F18">
            <v>93.339575069744185</v>
          </cell>
        </row>
        <row r="19">
          <cell r="B19" t="str">
            <v>AUG 1989</v>
          </cell>
          <cell r="C19">
            <v>140.97767361993323</v>
          </cell>
          <cell r="D19">
            <v>117.96491287598106</v>
          </cell>
          <cell r="E19">
            <v>95.758467129650256</v>
          </cell>
          <cell r="F19">
            <v>91.214262635466739</v>
          </cell>
        </row>
        <row r="20">
          <cell r="B20" t="str">
            <v>SEP 1989</v>
          </cell>
          <cell r="C20">
            <v>130.7236680723955</v>
          </cell>
          <cell r="D20">
            <v>108.874908408089</v>
          </cell>
          <cell r="E20">
            <v>89.062788279954972</v>
          </cell>
          <cell r="F20">
            <v>84.410126714524367</v>
          </cell>
        </row>
        <row r="21">
          <cell r="B21" t="str">
            <v>OCT 1989</v>
          </cell>
          <cell r="C21">
            <v>127.55223098358512</v>
          </cell>
          <cell r="D21">
            <v>107.36084531021253</v>
          </cell>
          <cell r="E21">
            <v>87.445972632419242</v>
          </cell>
          <cell r="F21">
            <v>83.739823657070602</v>
          </cell>
        </row>
        <row r="22">
          <cell r="B22" t="str">
            <v>NOV 1989</v>
          </cell>
          <cell r="C22">
            <v>127.56816069186161</v>
          </cell>
          <cell r="D22">
            <v>107.74551689126466</v>
          </cell>
          <cell r="E22">
            <v>89.281555749395167</v>
          </cell>
          <cell r="F22">
            <v>85.630410583416818</v>
          </cell>
        </row>
        <row r="23">
          <cell r="B23" t="str">
            <v>DEC 1989</v>
          </cell>
          <cell r="C23">
            <v>126.19295395601041</v>
          </cell>
          <cell r="D23">
            <v>107.47790736450287</v>
          </cell>
          <cell r="E23">
            <v>91.547100782263968</v>
          </cell>
          <cell r="F23">
            <v>88.615642959459151</v>
          </cell>
        </row>
        <row r="24">
          <cell r="B24" t="str">
            <v>JAN 1990</v>
          </cell>
          <cell r="C24">
            <v>126.1586793824255</v>
          </cell>
          <cell r="D24">
            <v>109.29136865783538</v>
          </cell>
          <cell r="E24">
            <v>93.162759184828715</v>
          </cell>
          <cell r="F24">
            <v>91.826865802535835</v>
          </cell>
        </row>
        <row r="25">
          <cell r="B25" t="str">
            <v>FEB 1990</v>
          </cell>
          <cell r="C25">
            <v>125.56402124183427</v>
          </cell>
          <cell r="D25">
            <v>109.38664457517466</v>
          </cell>
          <cell r="E25">
            <v>93.761478192303088</v>
          </cell>
          <cell r="F25">
            <v>92.903977465023686</v>
          </cell>
        </row>
        <row r="26">
          <cell r="B26" t="str">
            <v>MAR 1990</v>
          </cell>
          <cell r="C26">
            <v>127.28042815666674</v>
          </cell>
          <cell r="D26">
            <v>110.05926662992871</v>
          </cell>
          <cell r="E26">
            <v>95.618067958756626</v>
          </cell>
          <cell r="F26">
            <v>93.974625474078024</v>
          </cell>
        </row>
        <row r="27">
          <cell r="B27" t="str">
            <v>APR 1990</v>
          </cell>
          <cell r="C27">
            <v>127.57734972938783</v>
          </cell>
          <cell r="D27">
            <v>110.57647005544773</v>
          </cell>
          <cell r="E27">
            <v>96.309025070312728</v>
          </cell>
          <cell r="F27">
            <v>94.681534906289798</v>
          </cell>
        </row>
        <row r="28">
          <cell r="B28" t="str">
            <v>MAY 1990</v>
          </cell>
          <cell r="C28">
            <v>126.66307974639147</v>
          </cell>
          <cell r="D28">
            <v>110.78504955712263</v>
          </cell>
          <cell r="E28">
            <v>96.888380547505193</v>
          </cell>
          <cell r="F28">
            <v>96.148597942304079</v>
          </cell>
        </row>
        <row r="29">
          <cell r="B29" t="str">
            <v>JUN 1990</v>
          </cell>
          <cell r="C29">
            <v>126.91747256727517</v>
          </cell>
          <cell r="D29">
            <v>111.2381684272991</v>
          </cell>
          <cell r="E29">
            <v>97.979698986521555</v>
          </cell>
          <cell r="F29">
            <v>97.057588987367083</v>
          </cell>
        </row>
        <row r="30">
          <cell r="B30" t="str">
            <v>JUL 1990</v>
          </cell>
          <cell r="C30">
            <v>125.08772674003028</v>
          </cell>
          <cell r="D30">
            <v>110.86803473262088</v>
          </cell>
          <cell r="E30">
            <v>97.585113623000623</v>
          </cell>
          <cell r="F30">
            <v>97.574536630473119</v>
          </cell>
        </row>
        <row r="31">
          <cell r="B31" t="str">
            <v>AUG 1990</v>
          </cell>
          <cell r="C31">
            <v>123.299670444909</v>
          </cell>
          <cell r="D31">
            <v>110.73093941836449</v>
          </cell>
          <cell r="E31">
            <v>95.433708388860467</v>
          </cell>
          <cell r="F31">
            <v>96.863519756810391</v>
          </cell>
        </row>
        <row r="32">
          <cell r="B32" t="str">
            <v>SEP 1990</v>
          </cell>
          <cell r="C32">
            <v>123.03862673944532</v>
          </cell>
          <cell r="D32">
            <v>111.23215139325248</v>
          </cell>
          <cell r="E32">
            <v>95.06332778853988</v>
          </cell>
          <cell r="F32">
            <v>97.273938156207009</v>
          </cell>
        </row>
        <row r="33">
          <cell r="B33" t="str">
            <v>OCT 1990</v>
          </cell>
          <cell r="C33">
            <v>120.12855431218804</v>
          </cell>
          <cell r="D33">
            <v>110.20970556830787</v>
          </cell>
          <cell r="E33">
            <v>92.346504502424111</v>
          </cell>
          <cell r="F33">
            <v>95.90177460662575</v>
          </cell>
        </row>
        <row r="34">
          <cell r="B34" t="str">
            <v>NOV 1990</v>
          </cell>
          <cell r="C34">
            <v>119.48530923880872</v>
          </cell>
          <cell r="D34">
            <v>110.3589462619797</v>
          </cell>
          <cell r="E34">
            <v>95.704797983352051</v>
          </cell>
          <cell r="F34">
            <v>99.697692242633025</v>
          </cell>
        </row>
        <row r="35">
          <cell r="B35" t="str">
            <v>DEC 1990</v>
          </cell>
          <cell r="C35">
            <v>120.82657901574839</v>
          </cell>
          <cell r="D35">
            <v>111.2582748694104</v>
          </cell>
          <cell r="E35">
            <v>98.474255710772113</v>
          </cell>
          <cell r="F35">
            <v>101.96308098431167</v>
          </cell>
        </row>
        <row r="36">
          <cell r="B36" t="str">
            <v>Jan91</v>
          </cell>
          <cell r="C36">
            <v>121.17098526897986</v>
          </cell>
          <cell r="D36">
            <v>111.67764637108912</v>
          </cell>
          <cell r="E36">
            <v>96.900052231345228</v>
          </cell>
          <cell r="F36">
            <v>100.32217315342744</v>
          </cell>
        </row>
        <row r="37">
          <cell r="B37" t="str">
            <v>FEB 1991</v>
          </cell>
          <cell r="C37">
            <v>119.40023554035176</v>
          </cell>
          <cell r="D37">
            <v>111.25299500385442</v>
          </cell>
          <cell r="E37">
            <v>95.119206637910935</v>
          </cell>
          <cell r="F37">
            <v>99.229808536133604</v>
          </cell>
        </row>
        <row r="38">
          <cell r="B38" t="str">
            <v>MAR 1991</v>
          </cell>
          <cell r="C38">
            <v>122.67870775467499</v>
          </cell>
          <cell r="D38">
            <v>112.07272890292064</v>
          </cell>
          <cell r="E38">
            <v>99.182211172862893</v>
          </cell>
          <cell r="F38">
            <v>101.29925501961921</v>
          </cell>
        </row>
        <row r="39">
          <cell r="B39" t="str">
            <v>APR 1991</v>
          </cell>
          <cell r="C39">
            <v>124.82502878315937</v>
          </cell>
          <cell r="D39">
            <v>112.88715530437609</v>
          </cell>
          <cell r="E39">
            <v>101.46649768390775</v>
          </cell>
          <cell r="F39">
            <v>102.49096596894687</v>
          </cell>
        </row>
        <row r="40">
          <cell r="B40" t="str">
            <v>MAY 1991</v>
          </cell>
          <cell r="C40">
            <v>125.08870573558005</v>
          </cell>
          <cell r="D40">
            <v>113.13200656855614</v>
          </cell>
          <cell r="E40">
            <v>102.65617924220003</v>
          </cell>
          <cell r="F40">
            <v>103.61489326655371</v>
          </cell>
        </row>
        <row r="41">
          <cell r="B41" t="str">
            <v>JUN 1991</v>
          </cell>
          <cell r="C41">
            <v>126.14512067502039</v>
          </cell>
          <cell r="D41">
            <v>113.10151177314469</v>
          </cell>
          <cell r="E41">
            <v>104.53774605693073</v>
          </cell>
          <cell r="F41">
            <v>104.15686740234599</v>
          </cell>
        </row>
        <row r="42">
          <cell r="B42" t="str">
            <v>JUL 1991</v>
          </cell>
          <cell r="C42">
            <v>128.01340147918052</v>
          </cell>
          <cell r="D42">
            <v>117.40544146657423</v>
          </cell>
          <cell r="E42">
            <v>105.35124764917981</v>
          </cell>
          <cell r="F42">
            <v>107.194829887794</v>
          </cell>
        </row>
        <row r="43">
          <cell r="B43" t="str">
            <v>AUG 1991</v>
          </cell>
          <cell r="C43">
            <v>125.49441633731296</v>
          </cell>
          <cell r="D43">
            <v>116.12436484870419</v>
          </cell>
          <cell r="E43">
            <v>102.74320431410881</v>
          </cell>
          <cell r="F43">
            <v>104.81063756793591</v>
          </cell>
        </row>
        <row r="44">
          <cell r="B44" t="str">
            <v>SEP 1991</v>
          </cell>
          <cell r="C44">
            <v>123.81525417083057</v>
          </cell>
          <cell r="D44">
            <v>115.5407571624682</v>
          </cell>
          <cell r="E44">
            <v>99.744684820251337</v>
          </cell>
          <cell r="F44">
            <v>102.44562414196857</v>
          </cell>
        </row>
        <row r="45">
          <cell r="B45" t="str">
            <v>OCT 1991</v>
          </cell>
          <cell r="C45">
            <v>122.71273804670466</v>
          </cell>
          <cell r="D45">
            <v>114.86952184266342</v>
          </cell>
          <cell r="E45">
            <v>99.173105971497009</v>
          </cell>
          <cell r="F45">
            <v>102.1552086187759</v>
          </cell>
        </row>
        <row r="46">
          <cell r="B46" t="str">
            <v>NOV 1991</v>
          </cell>
          <cell r="C46">
            <v>120.73885626945734</v>
          </cell>
          <cell r="D46">
            <v>114.07012459646327</v>
          </cell>
          <cell r="E46">
            <v>100.14570942909889</v>
          </cell>
          <cell r="F46">
            <v>104.11484282201292</v>
          </cell>
        </row>
        <row r="47">
          <cell r="B47" t="str">
            <v>DEC 1991</v>
          </cell>
          <cell r="C47">
            <v>118.99894563758417</v>
          </cell>
          <cell r="D47">
            <v>113.43073086865807</v>
          </cell>
          <cell r="E47">
            <v>100.31343254829149</v>
          </cell>
          <cell r="F47">
            <v>104.96127771450074</v>
          </cell>
        </row>
        <row r="48">
          <cell r="B48" t="str">
            <v>Jan1992</v>
          </cell>
          <cell r="C48">
            <v>118.24059794994247</v>
          </cell>
          <cell r="D48">
            <v>112.6802487381333</v>
          </cell>
          <cell r="E48">
            <v>101.02297783364239</v>
          </cell>
          <cell r="F48">
            <v>105.30115264380815</v>
          </cell>
        </row>
        <row r="49">
          <cell r="B49" t="str">
            <v>FEB 1992</v>
          </cell>
          <cell r="C49">
            <v>118.84261238460175</v>
          </cell>
          <cell r="D49">
            <v>112.1310948677218</v>
          </cell>
          <cell r="E49">
            <v>99.926757156475574</v>
          </cell>
          <cell r="F49">
            <v>102.99109525414214</v>
          </cell>
        </row>
        <row r="50">
          <cell r="B50" t="str">
            <v>MAR 1992</v>
          </cell>
          <cell r="C50">
            <v>120.7979561270736</v>
          </cell>
          <cell r="D50">
            <v>114.65183917986916</v>
          </cell>
          <cell r="E50">
            <v>101.75455809969964</v>
          </cell>
          <cell r="F50">
            <v>105.42080525401956</v>
          </cell>
        </row>
        <row r="51">
          <cell r="B51" t="str">
            <v>APR 1992</v>
          </cell>
          <cell r="C51">
            <v>120.05923447936782</v>
          </cell>
          <cell r="D51">
            <v>114.83988364196361</v>
          </cell>
          <cell r="E51">
            <v>102.05339372862279</v>
          </cell>
          <cell r="F51">
            <v>106.57699315880272</v>
          </cell>
        </row>
        <row r="52">
          <cell r="B52" t="str">
            <v>MAY 1992</v>
          </cell>
          <cell r="C52">
            <v>118.37722067592941</v>
          </cell>
          <cell r="D52">
            <v>113.90927838541168</v>
          </cell>
          <cell r="E52">
            <v>101.94067291093354</v>
          </cell>
          <cell r="F52">
            <v>106.86614652487764</v>
          </cell>
        </row>
        <row r="53">
          <cell r="B53" t="str">
            <v>JUN 1992</v>
          </cell>
          <cell r="C53">
            <v>116.21364343064094</v>
          </cell>
          <cell r="D53">
            <v>112.79699100887379</v>
          </cell>
          <cell r="E53">
            <v>103.29610922103826</v>
          </cell>
          <cell r="F53">
            <v>109.00854051400934</v>
          </cell>
        </row>
        <row r="54">
          <cell r="B54" t="str">
            <v>JUL 1992</v>
          </cell>
          <cell r="C54">
            <v>114.13869989116817</v>
          </cell>
          <cell r="D54">
            <v>112.26088513690087</v>
          </cell>
          <cell r="E54">
            <v>99.351499505636951</v>
          </cell>
          <cell r="F54">
            <v>105.84601444691391</v>
          </cell>
        </row>
        <row r="55">
          <cell r="B55" t="str">
            <v>AUG 1992</v>
          </cell>
          <cell r="C55">
            <v>113.20537363755027</v>
          </cell>
          <cell r="D55">
            <v>111.99393987402104</v>
          </cell>
          <cell r="E55">
            <v>97.424673936730287</v>
          </cell>
          <cell r="F55">
            <v>104.21927142889719</v>
          </cell>
        </row>
        <row r="56">
          <cell r="B56" t="str">
            <v>SEP 1992</v>
          </cell>
          <cell r="C56">
            <v>113.51157179515012</v>
          </cell>
          <cell r="D56">
            <v>111.55922835849175</v>
          </cell>
          <cell r="E56">
            <v>98.712247278083737</v>
          </cell>
          <cell r="F56">
            <v>104.87651212840538</v>
          </cell>
        </row>
        <row r="57">
          <cell r="B57" t="str">
            <v>OCT 1992</v>
          </cell>
          <cell r="C57">
            <v>114.60249359035228</v>
          </cell>
          <cell r="D57">
            <v>111.08926996126544</v>
          </cell>
          <cell r="E57">
            <v>99.863642248138135</v>
          </cell>
          <cell r="F57">
            <v>104.38341847836041</v>
          </cell>
        </row>
        <row r="58">
          <cell r="B58" t="str">
            <v>NOV 1992</v>
          </cell>
          <cell r="C58">
            <v>117.06405613824523</v>
          </cell>
          <cell r="D58">
            <v>111.13982273213675</v>
          </cell>
          <cell r="E58">
            <v>104.46390055601269</v>
          </cell>
          <cell r="F58">
            <v>107.02584360046646</v>
          </cell>
        </row>
        <row r="59">
          <cell r="B59" t="str">
            <v>DEC 1992</v>
          </cell>
          <cell r="C59">
            <v>116.29202114694445</v>
          </cell>
          <cell r="D59">
            <v>110.85827577526371</v>
          </cell>
          <cell r="E59">
            <v>107.35026015742343</v>
          </cell>
          <cell r="F59">
            <v>110.2142705195682</v>
          </cell>
        </row>
        <row r="60">
          <cell r="B60" t="str">
            <v>Jan93</v>
          </cell>
          <cell r="C60">
            <v>113.91879004614738</v>
          </cell>
          <cell r="D60">
            <v>108.07112239357325</v>
          </cell>
          <cell r="E60">
            <v>107.54796720462362</v>
          </cell>
          <cell r="F60">
            <v>109.69757495533749</v>
          </cell>
        </row>
        <row r="61">
          <cell r="B61" t="str">
            <v>FEB 1993</v>
          </cell>
          <cell r="C61">
            <v>114.9218123167016</v>
          </cell>
          <cell r="D61">
            <v>109.18531789347502</v>
          </cell>
          <cell r="E61">
            <v>107.50065789757366</v>
          </cell>
          <cell r="F61">
            <v>109.70113188782589</v>
          </cell>
        </row>
        <row r="62">
          <cell r="B62" t="str">
            <v>MAR 1993</v>
          </cell>
          <cell r="C62">
            <v>113.21256093723538</v>
          </cell>
          <cell r="D62">
            <v>107.55371248898541</v>
          </cell>
          <cell r="E62">
            <v>103.62084521065415</v>
          </cell>
          <cell r="F62">
            <v>105.56263302134406</v>
          </cell>
        </row>
        <row r="63">
          <cell r="B63" t="str">
            <v>APR 1993</v>
          </cell>
          <cell r="C63">
            <v>109.415270252319</v>
          </cell>
          <cell r="D63">
            <v>105.34024439139829</v>
          </cell>
          <cell r="E63">
            <v>98.326833428769106</v>
          </cell>
          <cell r="F63">
            <v>101.4599305679173</v>
          </cell>
        </row>
        <row r="64">
          <cell r="B64" t="str">
            <v>MAY 1993</v>
          </cell>
          <cell r="C64">
            <v>108.73989259230787</v>
          </cell>
          <cell r="D64">
            <v>104.90203187729098</v>
          </cell>
          <cell r="E64">
            <v>99.663554515917511</v>
          </cell>
          <cell r="F64">
            <v>102.83428133031296</v>
          </cell>
        </row>
        <row r="65">
          <cell r="B65" t="str">
            <v>JUN 1993</v>
          </cell>
          <cell r="C65">
            <v>108.88465614816585</v>
          </cell>
          <cell r="D65">
            <v>104.61381206783125</v>
          </cell>
          <cell r="E65">
            <v>101.83948264348888</v>
          </cell>
          <cell r="F65">
            <v>104.31022269819734</v>
          </cell>
        </row>
        <row r="66">
          <cell r="B66" t="str">
            <v>JUL 1993</v>
          </cell>
          <cell r="C66">
            <v>108.79958361323173</v>
          </cell>
          <cell r="D66">
            <v>103.92361270082228</v>
          </cell>
          <cell r="E66">
            <v>102.40888702049391</v>
          </cell>
          <cell r="F66">
            <v>104.05712766017173</v>
          </cell>
        </row>
        <row r="67">
          <cell r="B67" t="str">
            <v>AUG 1993</v>
          </cell>
          <cell r="C67">
            <v>108.17766912469878</v>
          </cell>
          <cell r="D67">
            <v>103.60678834413181</v>
          </cell>
          <cell r="E67">
            <v>101.65640613465024</v>
          </cell>
          <cell r="F67">
            <v>103.36895639968652</v>
          </cell>
        </row>
        <row r="68">
          <cell r="B68" t="str">
            <v>SEP 1993</v>
          </cell>
          <cell r="C68">
            <v>107.24525877600468</v>
          </cell>
          <cell r="D68">
            <v>103.37431060465066</v>
          </cell>
          <cell r="E68">
            <v>99.188145376255989</v>
          </cell>
          <cell r="F68">
            <v>101.12739714425871</v>
          </cell>
        </row>
        <row r="69">
          <cell r="B69" t="str">
            <v>OCT 1993</v>
          </cell>
          <cell r="C69">
            <v>107.54990955427193</v>
          </cell>
          <cell r="D69">
            <v>103.04201109276616</v>
          </cell>
          <cell r="E69">
            <v>97.209598671732763</v>
          </cell>
          <cell r="F69">
            <v>100.5137531363756</v>
          </cell>
        </row>
        <row r="70">
          <cell r="B70" t="str">
            <v>NOV 1993</v>
          </cell>
          <cell r="C70">
            <v>108.12545512411671</v>
          </cell>
          <cell r="D70">
            <v>102.89887328186957</v>
          </cell>
          <cell r="E70">
            <v>103.35721513600943</v>
          </cell>
          <cell r="F70">
            <v>103.63903139297777</v>
          </cell>
        </row>
        <row r="71">
          <cell r="B71" t="str">
            <v>DEC 1993</v>
          </cell>
          <cell r="C71">
            <v>107.87672337735674</v>
          </cell>
          <cell r="D71">
            <v>102.58956115489508</v>
          </cell>
          <cell r="E71">
            <v>105.53501105187573</v>
          </cell>
          <cell r="F71">
            <v>105.51883243935029</v>
          </cell>
        </row>
        <row r="72">
          <cell r="B72" t="str">
            <v>Jan94</v>
          </cell>
          <cell r="C72">
            <v>108.04068802609576</v>
          </cell>
          <cell r="D72">
            <v>102.54198396935845</v>
          </cell>
          <cell r="E72">
            <v>107.9685061805927</v>
          </cell>
          <cell r="F72">
            <v>107.45466014858668</v>
          </cell>
        </row>
        <row r="73">
          <cell r="B73" t="str">
            <v>FEB 1994</v>
          </cell>
          <cell r="C73">
            <v>109.28712921208967</v>
          </cell>
          <cell r="D73">
            <v>105.8350446628373</v>
          </cell>
          <cell r="E73">
            <v>109.47276034405647</v>
          </cell>
          <cell r="F73">
            <v>110.05264630643329</v>
          </cell>
        </row>
        <row r="74">
          <cell r="B74" t="str">
            <v>Mar 1994</v>
          </cell>
          <cell r="C74">
            <v>109.03773365392949</v>
          </cell>
          <cell r="D74">
            <v>106.32163413473192</v>
          </cell>
          <cell r="E74">
            <v>109.32850022471813</v>
          </cell>
          <cell r="F74">
            <v>110.65037101245971</v>
          </cell>
        </row>
        <row r="75">
          <cell r="B75" t="str">
            <v>APR 1994</v>
          </cell>
          <cell r="C75">
            <v>109.00908342649664</v>
          </cell>
          <cell r="D75">
            <v>106.09265052734013</v>
          </cell>
          <cell r="E75">
            <v>109.6940908486708</v>
          </cell>
          <cell r="F75">
            <v>110.59702062196376</v>
          </cell>
        </row>
        <row r="76">
          <cell r="B76" t="str">
            <v>MAY 1994</v>
          </cell>
          <cell r="C76">
            <v>108.190332339487</v>
          </cell>
          <cell r="D76">
            <v>105.64640372042211</v>
          </cell>
          <cell r="E76">
            <v>106.31616379303375</v>
          </cell>
          <cell r="F76">
            <v>107.22318702762917</v>
          </cell>
        </row>
        <row r="77">
          <cell r="B77" t="str">
            <v>JUN 1994</v>
          </cell>
          <cell r="C77">
            <v>107.06216542216892</v>
          </cell>
          <cell r="D77">
            <v>104.98701348826359</v>
          </cell>
          <cell r="E77">
            <v>105.02751044846988</v>
          </cell>
          <cell r="F77">
            <v>105.90945734726823</v>
          </cell>
        </row>
        <row r="78">
          <cell r="B78" t="str">
            <v>JUL 1994</v>
          </cell>
          <cell r="C78">
            <v>106.27352693574619</v>
          </cell>
          <cell r="D78">
            <v>105.35042631830613</v>
          </cell>
          <cell r="E78">
            <v>100.85397192039929</v>
          </cell>
          <cell r="F78">
            <v>102.26889597021358</v>
          </cell>
        </row>
        <row r="79">
          <cell r="B79" t="str">
            <v>AUG 1994</v>
          </cell>
          <cell r="C79">
            <v>105.79252756703264</v>
          </cell>
          <cell r="D79">
            <v>104.35222088308483</v>
          </cell>
          <cell r="E79">
            <v>101.20945755625353</v>
          </cell>
          <cell r="F79">
            <v>101.98582708278525</v>
          </cell>
        </row>
        <row r="80">
          <cell r="B80" t="str">
            <v>SEP 1994</v>
          </cell>
          <cell r="C80">
            <v>105.11087534933121</v>
          </cell>
          <cell r="D80">
            <v>103.95228595513321</v>
          </cell>
          <cell r="E80">
            <v>96.623878493596649</v>
          </cell>
          <cell r="F80">
            <v>97.389626611480679</v>
          </cell>
        </row>
        <row r="81">
          <cell r="B81" t="str">
            <v>OCT 1994</v>
          </cell>
          <cell r="C81">
            <v>104.65265195383952</v>
          </cell>
          <cell r="D81">
            <v>104.02047263334755</v>
          </cell>
          <cell r="E81">
            <v>95.211941485391861</v>
          </cell>
          <cell r="F81">
            <v>96.199690325281367</v>
          </cell>
        </row>
        <row r="82">
          <cell r="B82" t="str">
            <v>NOV 1994</v>
          </cell>
          <cell r="C82">
            <v>104.98610862727708</v>
          </cell>
          <cell r="D82">
            <v>104.0291717274893</v>
          </cell>
          <cell r="E82">
            <v>98.290597915548517</v>
          </cell>
          <cell r="F82">
            <v>98.769591482256587</v>
          </cell>
        </row>
        <row r="83">
          <cell r="B83" t="str">
            <v>DEC 1994</v>
          </cell>
          <cell r="C83">
            <v>105.00570872624937</v>
          </cell>
          <cell r="D83">
            <v>103.21491301757817</v>
          </cell>
          <cell r="E83">
            <v>102.10714918399256</v>
          </cell>
          <cell r="F83">
            <v>101.72976310463447</v>
          </cell>
        </row>
        <row r="84">
          <cell r="B84" t="str">
            <v>Jan  95</v>
          </cell>
          <cell r="C84">
            <v>103.56497618250127</v>
          </cell>
          <cell r="D84">
            <v>102.25829752718492</v>
          </cell>
          <cell r="E84">
            <v>101.03022870149749</v>
          </cell>
          <cell r="F84">
            <v>100.86344281421695</v>
          </cell>
        </row>
        <row r="85">
          <cell r="B85" t="str">
            <v>FEB 1995</v>
          </cell>
          <cell r="C85">
            <v>103.05203518417407</v>
          </cell>
          <cell r="D85">
            <v>102.04858804569439</v>
          </cell>
          <cell r="E85">
            <v>100.08537566866107</v>
          </cell>
          <cell r="F85">
            <v>100.18561148935822</v>
          </cell>
        </row>
        <row r="86">
          <cell r="B86" t="str">
            <v>MAR 1995</v>
          </cell>
          <cell r="C86">
            <v>101.54464305731736</v>
          </cell>
          <cell r="D86">
            <v>102.08906462721073</v>
          </cell>
          <cell r="E86">
            <v>96.766179328716021</v>
          </cell>
          <cell r="F86">
            <v>98.141832954998506</v>
          </cell>
        </row>
        <row r="87">
          <cell r="B87" t="str">
            <v>APR 1995</v>
          </cell>
          <cell r="C87">
            <v>100.47736299748274</v>
          </cell>
          <cell r="D87">
            <v>101.70024142629299</v>
          </cell>
          <cell r="E87">
            <v>97.515209904586484</v>
          </cell>
          <cell r="F87">
            <v>99.375792208535017</v>
          </cell>
        </row>
        <row r="88">
          <cell r="B88" t="str">
            <v>MAY 1995</v>
          </cell>
          <cell r="C88">
            <v>100.38699939467196</v>
          </cell>
          <cell r="D88">
            <v>100.83910070433674</v>
          </cell>
          <cell r="E88">
            <v>102.11420391897181</v>
          </cell>
          <cell r="F88">
            <v>103.01841891618768</v>
          </cell>
        </row>
        <row r="89">
          <cell r="B89" t="str">
            <v>JUN 1995</v>
          </cell>
          <cell r="C89">
            <v>99.62141290555239</v>
          </cell>
          <cell r="D89">
            <v>100.25286284263741</v>
          </cell>
          <cell r="E89">
            <v>102.99611378144522</v>
          </cell>
          <cell r="F89">
            <v>103.66907244393735</v>
          </cell>
        </row>
        <row r="90">
          <cell r="B90" t="str">
            <v>JUL 1995</v>
          </cell>
          <cell r="C90">
            <v>102.38046174519995</v>
          </cell>
          <cell r="D90">
            <v>99.412477414667052</v>
          </cell>
          <cell r="E90">
            <v>105.36240070707257</v>
          </cell>
          <cell r="F90">
            <v>101.89311760680376</v>
          </cell>
        </row>
        <row r="91">
          <cell r="B91" t="str">
            <v>AUG 1995</v>
          </cell>
          <cell r="C91">
            <v>99.371485464993427</v>
          </cell>
          <cell r="D91">
            <v>99.245952364985087</v>
          </cell>
          <cell r="E91">
            <v>99.242678023025491</v>
          </cell>
          <cell r="F91">
            <v>98.582512583219639</v>
          </cell>
        </row>
        <row r="92">
          <cell r="B92" t="str">
            <v>SEP 1995</v>
          </cell>
          <cell r="C92">
            <v>99.044359709944132</v>
          </cell>
          <cell r="D92">
            <v>99.02966768685431</v>
          </cell>
          <cell r="E92">
            <v>96.928765020507711</v>
          </cell>
          <cell r="F92">
            <v>96.27237944002546</v>
          </cell>
        </row>
        <row r="93">
          <cell r="B93" t="str">
            <v>OCT 1995</v>
          </cell>
          <cell r="C93">
            <v>97.83955989675556</v>
          </cell>
          <cell r="D93">
            <v>98.750079640000791</v>
          </cell>
          <cell r="E93">
            <v>97.387756386771443</v>
          </cell>
          <cell r="F93">
            <v>97.454223007582385</v>
          </cell>
        </row>
        <row r="94">
          <cell r="B94" t="str">
            <v>NOV 1995</v>
          </cell>
          <cell r="C94">
            <v>96.815001584751812</v>
          </cell>
          <cell r="D94">
            <v>97.74093644272395</v>
          </cell>
          <cell r="E94">
            <v>100.09338390372979</v>
          </cell>
          <cell r="F94">
            <v>99.969276934367684</v>
          </cell>
        </row>
        <row r="95">
          <cell r="B95" t="str">
            <v>DEC 1995</v>
          </cell>
          <cell r="C95">
            <v>96.197721223330916</v>
          </cell>
          <cell r="D95">
            <v>96.813186306593039</v>
          </cell>
          <cell r="E95">
            <v>100.85187870826685</v>
          </cell>
          <cell r="F95">
            <v>100.84360059111006</v>
          </cell>
        </row>
        <row r="96">
          <cell r="B96" t="str">
            <v>Jan96</v>
          </cell>
          <cell r="C96">
            <v>96.654955443165292</v>
          </cell>
          <cell r="D96">
            <v>96.868342425296063</v>
          </cell>
          <cell r="E96">
            <v>101.43844219779217</v>
          </cell>
          <cell r="F96">
            <v>100.8507763544972</v>
          </cell>
        </row>
        <row r="97">
          <cell r="B97" t="str">
            <v>FEB 1996</v>
          </cell>
          <cell r="C97">
            <v>97.067162001117197</v>
          </cell>
          <cell r="D97">
            <v>97.881577171750422</v>
          </cell>
          <cell r="E97">
            <v>101.95500589093595</v>
          </cell>
          <cell r="F97">
            <v>101.82874077859449</v>
          </cell>
        </row>
        <row r="98">
          <cell r="B98" t="str">
            <v>MAR 1996</v>
          </cell>
          <cell r="C98">
            <v>96.811571361179219</v>
          </cell>
          <cell r="D98">
            <v>96.697261822413012</v>
          </cell>
          <cell r="E98">
            <v>101.35879073233075</v>
          </cell>
          <cell r="F98">
            <v>100.25572117949997</v>
          </cell>
        </row>
        <row r="99">
          <cell r="B99" t="str">
            <v>APR 1996</v>
          </cell>
          <cell r="C99">
            <v>97.166544096698885</v>
          </cell>
          <cell r="D99">
            <v>96.336381282409135</v>
          </cell>
          <cell r="E99">
            <v>104.18936818706764</v>
          </cell>
          <cell r="F99">
            <v>101.99651561685474</v>
          </cell>
        </row>
        <row r="100">
          <cell r="B100" t="str">
            <v>May 1996</v>
          </cell>
          <cell r="C100">
            <v>96.672285058481364</v>
          </cell>
          <cell r="D100">
            <v>95.085121881455422</v>
          </cell>
          <cell r="E100">
            <v>108.34202118272465</v>
          </cell>
          <cell r="F100">
            <v>105.27103854038413</v>
          </cell>
        </row>
        <row r="101">
          <cell r="B101" t="str">
            <v>June 1996</v>
          </cell>
          <cell r="C101">
            <v>95.88531886116445</v>
          </cell>
          <cell r="D101">
            <v>94.781709339099137</v>
          </cell>
          <cell r="E101">
            <v>111.79829253983542</v>
          </cell>
          <cell r="F101">
            <v>108.69755271641884</v>
          </cell>
        </row>
        <row r="102">
          <cell r="B102" t="str">
            <v>July 1996</v>
          </cell>
          <cell r="C102">
            <v>95.367858599259776</v>
          </cell>
          <cell r="D102">
            <v>95.573638345726081</v>
          </cell>
          <cell r="E102">
            <v>109.90861224040228</v>
          </cell>
          <cell r="F102">
            <v>108.18300851583211</v>
          </cell>
        </row>
        <row r="103">
          <cell r="B103" t="str">
            <v>Aug 1996</v>
          </cell>
          <cell r="C103">
            <v>94.638370341984327</v>
          </cell>
          <cell r="D103">
            <v>95.192791320947975</v>
          </cell>
          <cell r="E103">
            <v>109.00405948940364</v>
          </cell>
          <cell r="F103">
            <v>107.21045047851568</v>
          </cell>
        </row>
        <row r="104">
          <cell r="B104" t="str">
            <v>Sep 1996</v>
          </cell>
          <cell r="C104">
            <v>94.314389329077642</v>
          </cell>
          <cell r="D104">
            <v>94.608541665889376</v>
          </cell>
          <cell r="E104">
            <v>108.67013620040638</v>
          </cell>
          <cell r="F104">
            <v>106.6119039903918</v>
          </cell>
        </row>
        <row r="105">
          <cell r="B105" t="str">
            <v>Oct 1996</v>
          </cell>
          <cell r="C105">
            <v>94.065596474698594</v>
          </cell>
          <cell r="D105">
            <v>94.186726850804348</v>
          </cell>
          <cell r="E105">
            <v>108.61969825589043</v>
          </cell>
          <cell r="F105">
            <v>106.41459664019477</v>
          </cell>
        </row>
        <row r="106">
          <cell r="B106" t="str">
            <v>Nov 1996</v>
          </cell>
          <cell r="C106">
            <v>93.508709934700818</v>
          </cell>
          <cell r="D106">
            <v>94.244223254409164</v>
          </cell>
          <cell r="E106">
            <v>109.00017369926663</v>
          </cell>
          <cell r="F106">
            <v>107.29757362772527</v>
          </cell>
        </row>
        <row r="107">
          <cell r="B107" t="str">
            <v>Dec 1996</v>
          </cell>
          <cell r="C107">
            <v>93.953562032884932</v>
          </cell>
          <cell r="D107">
            <v>94.342806468539649</v>
          </cell>
          <cell r="E107">
            <v>110.95208232472547</v>
          </cell>
          <cell r="F107">
            <v>108.75347941130534</v>
          </cell>
        </row>
        <row r="108">
          <cell r="B108" t="str">
            <v>Jan  1997</v>
          </cell>
          <cell r="C108">
            <v>94.914502223828009</v>
          </cell>
          <cell r="D108">
            <v>94.541662332438648</v>
          </cell>
          <cell r="E108">
            <v>112.28124534889068</v>
          </cell>
          <cell r="F108">
            <v>109.17088872419332</v>
          </cell>
        </row>
        <row r="109">
          <cell r="B109" t="str">
            <v>Feb1997</v>
          </cell>
          <cell r="C109">
            <v>94.94976729553494</v>
          </cell>
          <cell r="D109">
            <v>93.23192148407702</v>
          </cell>
          <cell r="E109">
            <v>111.37580932161649</v>
          </cell>
          <cell r="F109">
            <v>106.58503722754737</v>
          </cell>
        </row>
        <row r="110">
          <cell r="B110" t="str">
            <v>Mar1997</v>
          </cell>
          <cell r="C110">
            <v>94.93483783320525</v>
          </cell>
          <cell r="D110">
            <v>93.320932070602154</v>
          </cell>
          <cell r="E110">
            <v>110.06239675724649</v>
          </cell>
          <cell r="F110">
            <v>105.55556768531152</v>
          </cell>
        </row>
        <row r="111">
          <cell r="B111" t="str">
            <v>Apr1997</v>
          </cell>
          <cell r="C111">
            <v>94.140317195567889</v>
          </cell>
          <cell r="D111">
            <v>92.419333564059315</v>
          </cell>
          <cell r="E111">
            <v>109.00577928667666</v>
          </cell>
          <cell r="F111">
            <v>104.43185824371722</v>
          </cell>
        </row>
        <row r="112">
          <cell r="B112" t="str">
            <v>May1997</v>
          </cell>
          <cell r="C112">
            <v>92.945489610877644</v>
          </cell>
          <cell r="D112">
            <v>91.752100894518009</v>
          </cell>
          <cell r="E112">
            <v>109.17080224012004</v>
          </cell>
          <cell r="F112">
            <v>105.22709170979643</v>
          </cell>
        </row>
        <row r="113">
          <cell r="B113" t="str">
            <v>Jun1997</v>
          </cell>
          <cell r="C113">
            <v>92.455792214147152</v>
          </cell>
          <cell r="D113">
            <v>91.395066853124391</v>
          </cell>
          <cell r="E113">
            <v>108.91010701475314</v>
          </cell>
          <cell r="F113">
            <v>104.97184315036966</v>
          </cell>
        </row>
        <row r="114">
          <cell r="B114" t="str">
            <v>July 1997</v>
          </cell>
          <cell r="C114">
            <v>93.320554380943122</v>
          </cell>
          <cell r="D114">
            <v>92.901285846382848</v>
          </cell>
          <cell r="E114">
            <v>111.99352695337838</v>
          </cell>
          <cell r="F114">
            <v>108.42410844042411</v>
          </cell>
        </row>
        <row r="115">
          <cell r="B115" t="str">
            <v>Aug 1997</v>
          </cell>
          <cell r="C115">
            <v>94.646004574975464</v>
          </cell>
          <cell r="D115">
            <v>94.279055426301156</v>
          </cell>
          <cell r="E115">
            <v>113.43335309888833</v>
          </cell>
          <cell r="F115">
            <v>109.76260689810286</v>
          </cell>
        </row>
        <row r="116">
          <cell r="B116" t="str">
            <v>Sep 1997</v>
          </cell>
          <cell r="C116">
            <v>95.104415430153438</v>
          </cell>
          <cell r="D116">
            <v>96.766527562515932</v>
          </cell>
          <cell r="E116">
            <v>113.77290802370172</v>
          </cell>
          <cell r="F116">
            <v>112.39582999687052</v>
          </cell>
        </row>
        <row r="117">
          <cell r="B117" t="str">
            <v>Oct 1997</v>
          </cell>
          <cell r="C117">
            <v>94.974820438434961</v>
          </cell>
          <cell r="D117">
            <v>98.276332656121568</v>
          </cell>
          <cell r="E117">
            <v>113.43573026931267</v>
          </cell>
          <cell r="F117">
            <v>113.68633964446944</v>
          </cell>
        </row>
        <row r="118">
          <cell r="B118" t="str">
            <v>Nov 1997</v>
          </cell>
          <cell r="C118">
            <v>95.664870130176354</v>
          </cell>
          <cell r="D118">
            <v>101.77802110119754</v>
          </cell>
          <cell r="E118">
            <v>117.94288714985211</v>
          </cell>
          <cell r="F118">
            <v>121.28711873977348</v>
          </cell>
        </row>
        <row r="119">
          <cell r="B119" t="str">
            <v>Dec 1997</v>
          </cell>
          <cell r="C119">
            <v>99.657291072826283</v>
          </cell>
          <cell r="D119">
            <v>112.44367141527258</v>
          </cell>
          <cell r="E119">
            <v>126.44729405820907</v>
          </cell>
          <cell r="F119">
            <v>137.13977950776629</v>
          </cell>
        </row>
      </sheetData>
      <sheetData sheetId="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  <sheetName val="finreq-m02"/>
      <sheetName val="BoP-m02"/>
      <sheetName val="finproj"/>
      <sheetName val="M-Ttab"/>
      <sheetName val="BoP med-t"/>
      <sheetName val="gaps"/>
      <sheetName val="WEO"/>
      <sheetName val="SR_99"/>
      <sheetName val="BoPmonth99"/>
      <sheetName val="Chart1"/>
      <sheetName val="correlations with EMBI"/>
      <sheetName val="BoP_M-T"/>
      <sheetName val="Vulnerability_Indicators"/>
      <sheetName val="BOP_Main"/>
      <sheetName val="BOP_Alt"/>
      <sheetName val="BoP_med-t"/>
      <sheetName val="ecubopLatest"/>
      <sheetName val="PRIVATE"/>
      <sheetName val="TB"/>
      <sheetName val="RCB"/>
      <sheetName val="NCR-03"/>
      <sheetName val="BoP_M-T1"/>
      <sheetName val="Vulnerability_Indicators1"/>
      <sheetName val="BOP_Main1"/>
      <sheetName val="BOP_Alt1"/>
      <sheetName val="BoP_med-t1"/>
      <sheetName val="correlations_with_EMBI"/>
      <sheetName val="BoP_M-T2"/>
      <sheetName val="Vulnerability_Indicators2"/>
      <sheetName val="BOP_Main2"/>
      <sheetName val="BOP_Alt2"/>
      <sheetName val="BoP_med-t2"/>
      <sheetName val="correlations_with_EMBI1"/>
      <sheetName val="A 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BS Source Data"/>
      <sheetName val="CBS-CS"/>
      <sheetName val="CBS-1SR"/>
      <sheetName val="ODC Source Data"/>
      <sheetName val="ODC Source Data + Kontiki"/>
      <sheetName val="ODC-CS"/>
      <sheetName val="ODC-2SR"/>
      <sheetName val="MA-5SR"/>
      <sheetName val="OFC Source Data"/>
      <sheetName val="OFC-CS"/>
      <sheetName val="OFC-4SR"/>
      <sheetName val="ODC Form"/>
      <sheetName val="20R"/>
      <sheetName val="10R"/>
      <sheetName val="STA-4SF"/>
      <sheetName val="STA-5SF"/>
      <sheetName val="APD-CBS"/>
      <sheetName val="APD-ODC"/>
      <sheetName val="APD-DC"/>
      <sheetName val="INT-06R"/>
      <sheetName val="OLD INT-06R"/>
      <sheetName val="Fund Accounts"/>
      <sheetName val="STA-1SF"/>
      <sheetName val="STA-2SF"/>
      <sheetName val="STA-3SF"/>
    </sheetNames>
    <sheetDataSet>
      <sheetData sheetId="0">
        <row r="2">
          <cell r="HB2">
            <v>440105</v>
          </cell>
        </row>
      </sheetData>
      <sheetData sheetId="1" refreshError="1">
        <row r="275">
          <cell r="IX275">
            <v>1210.9279999999999</v>
          </cell>
          <cell r="JA275">
            <v>1364.2539999999999</v>
          </cell>
          <cell r="JD275">
            <v>1396.5410000000002</v>
          </cell>
          <cell r="JH275">
            <v>1563.126</v>
          </cell>
        </row>
        <row r="657">
          <cell r="GD657"/>
          <cell r="GG657"/>
          <cell r="GJ657"/>
          <cell r="GM657"/>
          <cell r="GP657"/>
          <cell r="GS657"/>
        </row>
        <row r="658">
          <cell r="GV658">
            <v>651.452</v>
          </cell>
          <cell r="GY658">
            <v>679.68200000000002</v>
          </cell>
          <cell r="HB658">
            <v>700.31099999999992</v>
          </cell>
          <cell r="HE658">
            <v>743.01100000000008</v>
          </cell>
          <cell r="HH658">
            <v>755.81000000000006</v>
          </cell>
          <cell r="HK658">
            <v>756.55</v>
          </cell>
          <cell r="HN658">
            <v>793.42699999999991</v>
          </cell>
          <cell r="HQ658">
            <v>848.88999999999987</v>
          </cell>
          <cell r="HT658">
            <v>936.42900000000009</v>
          </cell>
          <cell r="HW658">
            <v>982.03499999999997</v>
          </cell>
          <cell r="HZ658">
            <v>961.39700000000005</v>
          </cell>
          <cell r="IC658">
            <v>978.70999999999992</v>
          </cell>
          <cell r="IF658">
            <v>1017.754</v>
          </cell>
          <cell r="II658">
            <v>1008.49</v>
          </cell>
          <cell r="IL658">
            <v>960.42100000000005</v>
          </cell>
          <cell r="IO658">
            <v>1049.0419999999999</v>
          </cell>
          <cell r="IR658">
            <v>1030.4179999999999</v>
          </cell>
          <cell r="IV658">
            <v>1151.7799999999997</v>
          </cell>
        </row>
      </sheetData>
      <sheetData sheetId="2">
        <row r="9">
          <cell r="AI9">
            <v>0</v>
          </cell>
        </row>
      </sheetData>
      <sheetData sheetId="3">
        <row r="16">
          <cell r="HK16">
            <v>9.3359999999999985</v>
          </cell>
        </row>
      </sheetData>
      <sheetData sheetId="4" refreshError="1"/>
      <sheetData sheetId="5" refreshError="1"/>
      <sheetData sheetId="6">
        <row r="9">
          <cell r="FD9">
            <v>274.66400000000004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embi_day"/>
      <sheetName val="GenericIR"/>
      <sheetName val="SetUp_Sheet"/>
      <sheetName val="Data_check"/>
      <sheetName val="A 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Data"/>
      <sheetName val="Report Form"/>
    </sheetNames>
    <sheetDataSet>
      <sheetData sheetId="0"/>
      <sheetData sheetId="1"/>
      <sheetData sheetId="2">
        <row r="4">
          <cell r="E4">
            <v>2030</v>
          </cell>
          <cell r="F4" t="str">
            <v>A</v>
          </cell>
        </row>
        <row r="5">
          <cell r="A5" t="str">
            <v>Thousand</v>
          </cell>
          <cell r="B5" t="str">
            <v>Domestic Currency</v>
          </cell>
          <cell r="E5">
            <v>2029</v>
          </cell>
          <cell r="F5" t="str">
            <v>Q4</v>
          </cell>
        </row>
        <row r="6">
          <cell r="A6" t="str">
            <v>Million</v>
          </cell>
          <cell r="B6" t="str">
            <v>Euros</v>
          </cell>
          <cell r="E6">
            <v>2028</v>
          </cell>
          <cell r="F6" t="str">
            <v>Q3</v>
          </cell>
        </row>
        <row r="7">
          <cell r="A7" t="str">
            <v>Billion</v>
          </cell>
          <cell r="B7" t="str">
            <v>US Dollars</v>
          </cell>
          <cell r="E7">
            <v>2027</v>
          </cell>
          <cell r="F7" t="str">
            <v>Q2</v>
          </cell>
        </row>
        <row r="8">
          <cell r="A8" t="str">
            <v>Trillion</v>
          </cell>
          <cell r="E8">
            <v>2026</v>
          </cell>
          <cell r="F8" t="str">
            <v>Q1</v>
          </cell>
        </row>
        <row r="9">
          <cell r="E9">
            <v>2025</v>
          </cell>
        </row>
        <row r="10">
          <cell r="E10">
            <v>2024</v>
          </cell>
        </row>
        <row r="11">
          <cell r="E11">
            <v>2023</v>
          </cell>
        </row>
        <row r="12">
          <cell r="E12">
            <v>2022</v>
          </cell>
        </row>
        <row r="13">
          <cell r="E13">
            <v>2021</v>
          </cell>
        </row>
        <row r="14">
          <cell r="E14">
            <v>2020</v>
          </cell>
        </row>
        <row r="15">
          <cell r="E15">
            <v>2019</v>
          </cell>
        </row>
        <row r="16">
          <cell r="E16">
            <v>2018</v>
          </cell>
        </row>
        <row r="17">
          <cell r="E17">
            <v>2017</v>
          </cell>
        </row>
        <row r="18">
          <cell r="E18">
            <v>2016</v>
          </cell>
        </row>
        <row r="19">
          <cell r="E19">
            <v>2015</v>
          </cell>
        </row>
        <row r="20">
          <cell r="E20">
            <v>2014</v>
          </cell>
        </row>
        <row r="21">
          <cell r="E21">
            <v>2013</v>
          </cell>
        </row>
        <row r="22">
          <cell r="E22">
            <v>2012</v>
          </cell>
        </row>
        <row r="23">
          <cell r="E23">
            <v>2011</v>
          </cell>
        </row>
        <row r="24">
          <cell r="E24">
            <v>2010</v>
          </cell>
        </row>
        <row r="25">
          <cell r="E25">
            <v>2009</v>
          </cell>
        </row>
        <row r="26">
          <cell r="E26">
            <v>2008</v>
          </cell>
        </row>
        <row r="27">
          <cell r="E27">
            <v>2007</v>
          </cell>
        </row>
        <row r="28">
          <cell r="E28">
            <v>2006</v>
          </cell>
        </row>
        <row r="29">
          <cell r="E29">
            <v>2005</v>
          </cell>
        </row>
        <row r="30">
          <cell r="E30">
            <v>2004</v>
          </cell>
        </row>
        <row r="31">
          <cell r="E31">
            <v>2003</v>
          </cell>
        </row>
        <row r="32">
          <cell r="E32">
            <v>2002</v>
          </cell>
        </row>
        <row r="33">
          <cell r="E33">
            <v>2001</v>
          </cell>
        </row>
        <row r="34">
          <cell r="E34">
            <v>2000</v>
          </cell>
        </row>
        <row r="35">
          <cell r="E35">
            <v>1999</v>
          </cell>
        </row>
        <row r="36">
          <cell r="E36">
            <v>1998</v>
          </cell>
        </row>
        <row r="37">
          <cell r="E37">
            <v>1997</v>
          </cell>
        </row>
        <row r="38">
          <cell r="E38">
            <v>1996</v>
          </cell>
        </row>
        <row r="39">
          <cell r="E39">
            <v>1995</v>
          </cell>
        </row>
        <row r="40">
          <cell r="E40">
            <v>1994</v>
          </cell>
        </row>
        <row r="41">
          <cell r="E41">
            <v>1993</v>
          </cell>
        </row>
        <row r="42">
          <cell r="E42">
            <v>1992</v>
          </cell>
        </row>
        <row r="43">
          <cell r="E43">
            <v>1991</v>
          </cell>
        </row>
        <row r="44">
          <cell r="E44">
            <v>1990</v>
          </cell>
        </row>
        <row r="45">
          <cell r="E45">
            <v>1989</v>
          </cell>
        </row>
        <row r="46">
          <cell r="E46">
            <v>1988</v>
          </cell>
        </row>
        <row r="47">
          <cell r="E47">
            <v>1987</v>
          </cell>
        </row>
        <row r="48">
          <cell r="E48">
            <v>1986</v>
          </cell>
        </row>
        <row r="49">
          <cell r="E49">
            <v>1985</v>
          </cell>
        </row>
        <row r="50">
          <cell r="E50">
            <v>1984</v>
          </cell>
        </row>
        <row r="51">
          <cell r="E51">
            <v>1983</v>
          </cell>
        </row>
        <row r="52">
          <cell r="E52">
            <v>1982</v>
          </cell>
        </row>
        <row r="53">
          <cell r="E53">
            <v>1981</v>
          </cell>
        </row>
        <row r="54">
          <cell r="E54">
            <v>1980</v>
          </cell>
        </row>
        <row r="55">
          <cell r="E55">
            <v>1979</v>
          </cell>
        </row>
        <row r="56">
          <cell r="E56">
            <v>1978</v>
          </cell>
        </row>
        <row r="57">
          <cell r="E57">
            <v>1977</v>
          </cell>
        </row>
        <row r="58">
          <cell r="E58">
            <v>1976</v>
          </cell>
        </row>
        <row r="59">
          <cell r="E59">
            <v>1975</v>
          </cell>
        </row>
        <row r="60">
          <cell r="E60">
            <v>1974</v>
          </cell>
        </row>
        <row r="61">
          <cell r="E61">
            <v>1973</v>
          </cell>
        </row>
        <row r="62">
          <cell r="E62">
            <v>1972</v>
          </cell>
        </row>
        <row r="63">
          <cell r="E63">
            <v>1971</v>
          </cell>
        </row>
        <row r="64">
          <cell r="E64">
            <v>1970</v>
          </cell>
        </row>
        <row r="65">
          <cell r="E65">
            <v>1969</v>
          </cell>
        </row>
        <row r="66">
          <cell r="E66">
            <v>1968</v>
          </cell>
        </row>
        <row r="67">
          <cell r="E67">
            <v>1967</v>
          </cell>
        </row>
        <row r="68">
          <cell r="E68">
            <v>1966</v>
          </cell>
        </row>
        <row r="69">
          <cell r="E69">
            <v>1965</v>
          </cell>
        </row>
        <row r="70">
          <cell r="E70">
            <v>1964</v>
          </cell>
        </row>
        <row r="71">
          <cell r="E71">
            <v>1963</v>
          </cell>
        </row>
        <row r="72">
          <cell r="E72">
            <v>1962</v>
          </cell>
        </row>
        <row r="73">
          <cell r="E73">
            <v>1961</v>
          </cell>
        </row>
        <row r="74">
          <cell r="E74">
            <v>1960</v>
          </cell>
        </row>
        <row r="75">
          <cell r="E75">
            <v>1959</v>
          </cell>
        </row>
        <row r="76">
          <cell r="E76">
            <v>1958</v>
          </cell>
        </row>
        <row r="77">
          <cell r="E77">
            <v>1957</v>
          </cell>
        </row>
        <row r="78">
          <cell r="E78">
            <v>1956</v>
          </cell>
        </row>
        <row r="79">
          <cell r="E79">
            <v>1955</v>
          </cell>
        </row>
        <row r="80">
          <cell r="E80">
            <v>1954</v>
          </cell>
        </row>
        <row r="81">
          <cell r="E81">
            <v>1953</v>
          </cell>
        </row>
        <row r="82">
          <cell r="E82">
            <v>1952</v>
          </cell>
        </row>
        <row r="83">
          <cell r="E83">
            <v>1951</v>
          </cell>
        </row>
        <row r="84">
          <cell r="E84">
            <v>1950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y outlet - data entry"/>
      <sheetName val="Commodity PIs"/>
      <sheetName val="By commodity"/>
      <sheetName val="Averages "/>
      <sheetName val="% Changes"/>
      <sheetName val="Temp edits"/>
      <sheetName val="Average Prices"/>
      <sheetName val="Contrib (1)"/>
      <sheetName val="Contrib (sort)"/>
      <sheetName val="CPI Calculation All groups"/>
      <sheetName val="Splicing"/>
      <sheetName val="Graphs"/>
      <sheetName val="Table 1"/>
      <sheetName val="Table2 "/>
      <sheetName val="Table 3"/>
      <sheetName val="Table 4"/>
      <sheetName val="Market 04-05"/>
      <sheetName val="Market 05-06"/>
      <sheetName val="Market 07-08"/>
      <sheetName val="Market 08-09"/>
      <sheetName val="Each month"/>
      <sheetName val="Commodities"/>
      <sheetName val="Outlets"/>
      <sheetName val="Unit_Price08"/>
      <sheetName val="Unit_Price09"/>
      <sheetName val="Sheet1"/>
      <sheetName val="contrib_groups"/>
      <sheetName val="Infl_chk"/>
    </sheetNames>
    <sheetDataSet>
      <sheetData sheetId="0"/>
      <sheetData sheetId="1"/>
      <sheetData sheetId="2">
        <row r="1">
          <cell r="E1" t="str">
            <v>Logest</v>
          </cell>
        </row>
        <row r="2">
          <cell r="E2" t="str">
            <v/>
          </cell>
        </row>
        <row r="3">
          <cell r="E3" t="str">
            <v/>
          </cell>
        </row>
        <row r="4">
          <cell r="E4" t="str">
            <v/>
          </cell>
        </row>
        <row r="5">
          <cell r="E5" t="str">
            <v/>
          </cell>
        </row>
        <row r="6">
          <cell r="E6" t="str">
            <v/>
          </cell>
        </row>
        <row r="7">
          <cell r="E7" t="str">
            <v/>
          </cell>
        </row>
        <row r="8">
          <cell r="E8" t="str">
            <v/>
          </cell>
        </row>
        <row r="9">
          <cell r="E9" t="str">
            <v/>
          </cell>
        </row>
        <row r="10">
          <cell r="E10" t="str">
            <v/>
          </cell>
        </row>
        <row r="11">
          <cell r="E11" t="str">
            <v/>
          </cell>
        </row>
        <row r="12">
          <cell r="E12" t="str">
            <v/>
          </cell>
        </row>
        <row r="13">
          <cell r="E13" t="str">
            <v/>
          </cell>
        </row>
        <row r="14">
          <cell r="E14" t="str">
            <v/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y outlet - data entry"/>
      <sheetName val="Commodity PIs"/>
      <sheetName val="By commodity"/>
      <sheetName val="Averages "/>
      <sheetName val="% Changes"/>
      <sheetName val="Temp edits"/>
      <sheetName val="Average Prices"/>
      <sheetName val="Contrib (1)"/>
      <sheetName val="Contrib (sort)"/>
      <sheetName val="CPI Calculation All groups"/>
      <sheetName val="Splicing"/>
      <sheetName val="Graphs"/>
      <sheetName val="Table 1"/>
      <sheetName val="Table2 "/>
      <sheetName val="Table 3"/>
      <sheetName val="Table 4"/>
      <sheetName val="Market 04-05"/>
      <sheetName val="Market 05-06"/>
      <sheetName val="Market 07-08"/>
      <sheetName val="Market 08-09"/>
      <sheetName val="Each month"/>
      <sheetName val="Commodities"/>
      <sheetName val="Outlets"/>
      <sheetName val="Unit_Price08"/>
      <sheetName val="Unit_Price09"/>
      <sheetName val="Sheet1"/>
      <sheetName val="contrib_groups"/>
      <sheetName val="Infl_chk"/>
    </sheetNames>
    <sheetDataSet>
      <sheetData sheetId="0"/>
      <sheetData sheetId="1"/>
      <sheetData sheetId="2">
        <row r="1">
          <cell r="E1" t="str">
            <v>Logest</v>
          </cell>
        </row>
        <row r="2">
          <cell r="E2" t="str">
            <v/>
          </cell>
        </row>
        <row r="3">
          <cell r="E3" t="str">
            <v/>
          </cell>
        </row>
        <row r="4">
          <cell r="E4" t="str">
            <v/>
          </cell>
        </row>
        <row r="5">
          <cell r="E5" t="str">
            <v/>
          </cell>
        </row>
        <row r="6">
          <cell r="E6" t="str">
            <v/>
          </cell>
        </row>
        <row r="7">
          <cell r="E7" t="str">
            <v/>
          </cell>
        </row>
        <row r="8">
          <cell r="E8" t="str">
            <v/>
          </cell>
        </row>
        <row r="9">
          <cell r="E9" t="str">
            <v/>
          </cell>
        </row>
        <row r="10">
          <cell r="E10" t="str">
            <v/>
          </cell>
        </row>
        <row r="11">
          <cell r="E11" t="str">
            <v/>
          </cell>
        </row>
        <row r="12">
          <cell r="E12" t="str">
            <v/>
          </cell>
        </row>
        <row r="13">
          <cell r="E13" t="str">
            <v/>
          </cell>
        </row>
        <row r="14">
          <cell r="E14" t="str">
            <v/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  <sheetName val="Data_for_charts"/>
      <sheetName val="Instructions"/>
      <sheetName val="Contents"/>
      <sheetName val="Indic"/>
      <sheetName val="Control"/>
      <sheetName val="BoP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  <sheetName val="2003"/>
      <sheetName val="11 rev 94 "/>
      <sheetName val="GDP Growth trading partners"/>
      <sheetName val="BoP"/>
      <sheetName val="RES"/>
      <sheetName val="Input"/>
      <sheetName val="OUTPUT"/>
      <sheetName val="Trade"/>
      <sheetName val="Execute_Macros1"/>
      <sheetName val="Annual_Raw_Data1"/>
      <sheetName val="Quarterly_Raw_Data1"/>
      <sheetName val="WEO_Raw_Data1"/>
      <sheetName val="Annual_Assumptions1"/>
      <sheetName val="Quarterly_Assumptions1"/>
      <sheetName val="Annual_MacroFlow1"/>
      <sheetName val="Quarterly_MacroFlow1"/>
      <sheetName val="Annual_Tables1"/>
      <sheetName val="SEI_Table1"/>
      <sheetName val="Basic_Data1"/>
      <sheetName val="Program_MFlows971"/>
      <sheetName val="WEO_Submission_Sheet1"/>
      <sheetName val="SEI_Chart1"/>
      <sheetName val="Fiscal_Chart1"/>
      <sheetName val="Money_Chart1"/>
      <sheetName val="Macros_Import1"/>
      <sheetName val="Macros_Print1"/>
      <sheetName val="EFF_Arrangements1"/>
      <sheetName val="PRGF_Arrangements1"/>
      <sheetName val="STBY_Arrangements1"/>
      <sheetName val="Execute_Macros2"/>
      <sheetName val="Annual_Raw_Data2"/>
      <sheetName val="Quarterly_Raw_Data2"/>
      <sheetName val="WEO_Raw_Data2"/>
      <sheetName val="Annual_Assumptions2"/>
      <sheetName val="Quarterly_Assumptions2"/>
      <sheetName val="Annual_MacroFlow2"/>
      <sheetName val="Quarterly_MacroFlow2"/>
      <sheetName val="Annual_Tables2"/>
      <sheetName val="SEI_Table2"/>
      <sheetName val="Basic_Data2"/>
      <sheetName val="Program_MFlows972"/>
      <sheetName val="WEO_Submission_Sheet2"/>
      <sheetName val="SEI_Chart2"/>
      <sheetName val="Fiscal_Chart2"/>
      <sheetName val="Money_Chart2"/>
      <sheetName val="Macros_Import2"/>
      <sheetName val="Macros_Print2"/>
      <sheetName val="EFF_Arrangements2"/>
      <sheetName val="PRGF_Arrangements2"/>
      <sheetName val="STBY_Arrangements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18"/>
      <sheetName val="FEB18"/>
      <sheetName val="MAR18"/>
      <sheetName val="APR18"/>
      <sheetName val="MAY18"/>
      <sheetName val="JUN18"/>
      <sheetName val="JUL18"/>
      <sheetName val="AUG18"/>
      <sheetName val="SEP18"/>
      <sheetName val="OCT18"/>
      <sheetName val="NOV18"/>
      <sheetName val="DEC18"/>
      <sheetName val="JAN19"/>
      <sheetName val="FEB19"/>
      <sheetName val="MAR19"/>
      <sheetName val="APR19"/>
      <sheetName val="MAY19"/>
      <sheetName val="JUN19"/>
      <sheetName val="JUL19"/>
      <sheetName val="AUG19"/>
      <sheetName val="SEP19"/>
      <sheetName val="OCT19"/>
      <sheetName val="NOV19"/>
      <sheetName val="DEC19"/>
      <sheetName val="JAN20"/>
      <sheetName val="FEB20"/>
      <sheetName val="MAR20"/>
      <sheetName val="APR20"/>
      <sheetName val="MAY20"/>
      <sheetName val="JUN20"/>
      <sheetName val="JUL20"/>
      <sheetName val="AUG20"/>
      <sheetName val="SEP20"/>
      <sheetName val="OCT20"/>
      <sheetName val="NOV20"/>
      <sheetName val="DEC20"/>
      <sheetName val="JAN21"/>
      <sheetName val="FEB21"/>
      <sheetName val="MAR21"/>
      <sheetName val="APR21"/>
      <sheetName val="MAY21"/>
      <sheetName val="JUN21"/>
      <sheetName val="JUL21"/>
      <sheetName val="AUG21"/>
      <sheetName val="SEP21"/>
      <sheetName val="OCT21"/>
      <sheetName val="NOV21"/>
      <sheetName val="DEC21"/>
      <sheetName val="JAN22"/>
      <sheetName val="FEB22"/>
      <sheetName val="MAR22"/>
      <sheetName val="APR22"/>
      <sheetName val="MAY22"/>
      <sheetName val="JUN22"/>
      <sheetName val="JUL22"/>
      <sheetName val="AUG22"/>
      <sheetName val="SEP22"/>
      <sheetName val="OCT22"/>
      <sheetName val="NOV22"/>
      <sheetName val="DEC22"/>
      <sheetName val="JAN23"/>
      <sheetName val="FEB23"/>
      <sheetName val="MAR23"/>
      <sheetName val="APR23"/>
      <sheetName val="MAY23"/>
      <sheetName val="JUN23"/>
      <sheetName val="JULY23"/>
      <sheetName val="AUG23"/>
      <sheetName val="SEP23"/>
      <sheetName val="OCT23"/>
      <sheetName val="NOV23"/>
      <sheetName val="DEC23"/>
      <sheetName val="JAN24"/>
      <sheetName val="FEB24"/>
      <sheetName val="MAR24"/>
      <sheetName val="APR24"/>
      <sheetName val="MAY24"/>
      <sheetName val="JUN24"/>
      <sheetName val="JUL24"/>
      <sheetName val="AUG24"/>
      <sheetName val="SEP24"/>
      <sheetName val="OCT24"/>
      <sheetName val="NOV24"/>
      <sheetName val="DEC24"/>
      <sheetName val="KEI"/>
      <sheetName val="A1"/>
      <sheetName val="A2"/>
      <sheetName val="A3"/>
      <sheetName val="A4"/>
      <sheetName val="A5 "/>
      <sheetName val="A6"/>
      <sheetName val="A6 Actuals ($)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B9 "/>
      <sheetName val="B10"/>
      <sheetName val="C3"/>
      <sheetName val="Sheet2"/>
      <sheetName val="Sheet1"/>
      <sheetName val="COMBINEbalsheet"/>
      <sheetName val="X A2"/>
      <sheetName val="X a-1"/>
      <sheetName val="X a-2"/>
      <sheetName val="X a-4"/>
      <sheetName val="X a-5"/>
      <sheetName val="X a-8"/>
      <sheetName val="X a-10 "/>
      <sheetName val="X a-11a"/>
      <sheetName val="X a-11b "/>
      <sheetName val="X a-16a"/>
      <sheetName val="X a-16 b "/>
      <sheetName val="X b-9"/>
    </sheetNames>
    <sheetDataSet>
      <sheetData sheetId="0">
        <row r="10">
          <cell r="I10">
            <v>29.984999999999999</v>
          </cell>
        </row>
      </sheetData>
      <sheetData sheetId="1">
        <row r="10">
          <cell r="I10">
            <v>29.591000000000001</v>
          </cell>
        </row>
      </sheetData>
      <sheetData sheetId="2">
        <row r="10">
          <cell r="I10">
            <v>26.285</v>
          </cell>
        </row>
        <row r="35">
          <cell r="D35">
            <v>9.609</v>
          </cell>
          <cell r="E35">
            <v>1.782</v>
          </cell>
          <cell r="F35">
            <v>0</v>
          </cell>
          <cell r="G35">
            <v>0</v>
          </cell>
          <cell r="J35">
            <v>0.10199999999999999</v>
          </cell>
          <cell r="K35">
            <v>0</v>
          </cell>
          <cell r="L35">
            <v>34.139937000000003</v>
          </cell>
          <cell r="M35">
            <v>0</v>
          </cell>
          <cell r="N35">
            <v>0</v>
          </cell>
          <cell r="P35">
            <v>0</v>
          </cell>
          <cell r="R35">
            <v>26.284936999999999</v>
          </cell>
        </row>
        <row r="42">
          <cell r="D42">
            <v>0</v>
          </cell>
          <cell r="E42">
            <v>10.982000000000001</v>
          </cell>
          <cell r="F42">
            <v>0</v>
          </cell>
          <cell r="G42">
            <v>1.5549999999999999</v>
          </cell>
          <cell r="J42">
            <v>0</v>
          </cell>
          <cell r="K42">
            <v>0.55400000000000005</v>
          </cell>
          <cell r="L42">
            <v>51.142054000000002</v>
          </cell>
          <cell r="M42">
            <v>0</v>
          </cell>
          <cell r="N42">
            <v>0</v>
          </cell>
          <cell r="P42">
            <v>0</v>
          </cell>
          <cell r="R42">
            <v>64.23305400000001</v>
          </cell>
        </row>
        <row r="48">
          <cell r="D48">
            <v>305.19299999999998</v>
          </cell>
          <cell r="E48">
            <v>279.75</v>
          </cell>
          <cell r="F48">
            <v>218.28799999999998</v>
          </cell>
          <cell r="G48">
            <v>204.327</v>
          </cell>
          <cell r="J48">
            <v>154.65200000000002</v>
          </cell>
          <cell r="K48">
            <v>462.709</v>
          </cell>
          <cell r="L48">
            <v>0</v>
          </cell>
          <cell r="M48">
            <v>29.993999999999996</v>
          </cell>
          <cell r="N48">
            <v>15.420000000000002</v>
          </cell>
          <cell r="P48">
            <v>41.118774999999999</v>
          </cell>
          <cell r="R48">
            <v>1718.3117750000001</v>
          </cell>
        </row>
        <row r="87">
          <cell r="E87">
            <v>1.2E-2</v>
          </cell>
          <cell r="F87">
            <v>0</v>
          </cell>
          <cell r="G87">
            <v>0</v>
          </cell>
        </row>
        <row r="89">
          <cell r="E89">
            <v>3.5000000000000003E-2</v>
          </cell>
          <cell r="F89">
            <v>0</v>
          </cell>
          <cell r="G89">
            <v>0</v>
          </cell>
        </row>
        <row r="90">
          <cell r="E90">
            <v>1.9E-2</v>
          </cell>
          <cell r="F90">
            <v>0</v>
          </cell>
          <cell r="G90">
            <v>0</v>
          </cell>
        </row>
        <row r="93">
          <cell r="E93">
            <v>0</v>
          </cell>
          <cell r="F93">
            <v>0.245</v>
          </cell>
          <cell r="G93">
            <v>0</v>
          </cell>
        </row>
        <row r="94">
          <cell r="E94">
            <v>5.0000000000000001E-3</v>
          </cell>
          <cell r="F94">
            <v>0.09</v>
          </cell>
          <cell r="G94">
            <v>0</v>
          </cell>
        </row>
        <row r="95">
          <cell r="D95">
            <v>0.02</v>
          </cell>
        </row>
        <row r="96">
          <cell r="D96">
            <v>3.0000000000000001E-3</v>
          </cell>
        </row>
        <row r="112">
          <cell r="D112">
            <v>521.87300000000005</v>
          </cell>
          <cell r="E112">
            <v>476.274</v>
          </cell>
          <cell r="F112">
            <v>286.38900000000001</v>
          </cell>
          <cell r="G112">
            <v>295.84000000000003</v>
          </cell>
          <cell r="H112">
            <v>1580.3760000000002</v>
          </cell>
          <cell r="J112">
            <v>218.077</v>
          </cell>
          <cell r="K112">
            <v>694.12600000000009</v>
          </cell>
          <cell r="L112">
            <v>130.62425099999999</v>
          </cell>
          <cell r="M112">
            <v>46.476999999999997</v>
          </cell>
          <cell r="N112">
            <v>47.399000000000001</v>
          </cell>
          <cell r="P112">
            <v>49.003515</v>
          </cell>
          <cell r="Q112">
            <v>1195.0767660000004</v>
          </cell>
        </row>
      </sheetData>
      <sheetData sheetId="3">
        <row r="10">
          <cell r="I10">
            <v>27.951000000000001</v>
          </cell>
        </row>
      </sheetData>
      <sheetData sheetId="4">
        <row r="10">
          <cell r="I10">
            <v>28.798000000000002</v>
          </cell>
        </row>
      </sheetData>
      <sheetData sheetId="5">
        <row r="10">
          <cell r="I10">
            <v>26.409000000000002</v>
          </cell>
        </row>
        <row r="35">
          <cell r="D35">
            <v>8.2949999999999999</v>
          </cell>
          <cell r="E35">
            <v>1.5029999999999999</v>
          </cell>
          <cell r="F35">
            <v>0</v>
          </cell>
          <cell r="G35">
            <v>0</v>
          </cell>
          <cell r="J35">
            <v>0.16800000000000001</v>
          </cell>
          <cell r="K35">
            <v>0</v>
          </cell>
          <cell r="L35">
            <v>56.406706999999997</v>
          </cell>
          <cell r="M35">
            <v>0</v>
          </cell>
          <cell r="N35">
            <v>0.35599999999999998</v>
          </cell>
          <cell r="P35">
            <v>0</v>
          </cell>
          <cell r="R35">
            <v>48.893706999999999</v>
          </cell>
        </row>
        <row r="42">
          <cell r="D42">
            <v>0</v>
          </cell>
          <cell r="E42">
            <v>10.466000000000001</v>
          </cell>
          <cell r="F42">
            <v>0.21299999999999999</v>
          </cell>
          <cell r="G42">
            <v>1.552</v>
          </cell>
          <cell r="J42">
            <v>0</v>
          </cell>
          <cell r="K42">
            <v>0.41199999999999998</v>
          </cell>
          <cell r="L42">
            <v>172.74</v>
          </cell>
          <cell r="M42">
            <v>0</v>
          </cell>
          <cell r="N42">
            <v>0</v>
          </cell>
          <cell r="P42">
            <v>0</v>
          </cell>
          <cell r="R42">
            <v>185.38300000000001</v>
          </cell>
        </row>
        <row r="48">
          <cell r="D48">
            <v>293.93100000000004</v>
          </cell>
          <cell r="E48">
            <v>281.67599999999999</v>
          </cell>
          <cell r="F48">
            <v>227.55900000000003</v>
          </cell>
          <cell r="G48">
            <v>205.05799999999999</v>
          </cell>
          <cell r="J48">
            <v>151.93</v>
          </cell>
          <cell r="K48">
            <v>465.85400000000004</v>
          </cell>
          <cell r="L48">
            <v>250.34100000000001</v>
          </cell>
          <cell r="M48">
            <v>30.832999999999998</v>
          </cell>
          <cell r="N48">
            <v>151.53</v>
          </cell>
          <cell r="P48">
            <v>48.432088</v>
          </cell>
          <cell r="R48">
            <v>2114.0040879999997</v>
          </cell>
        </row>
        <row r="87">
          <cell r="E87">
            <v>0.01</v>
          </cell>
          <cell r="F87">
            <v>0</v>
          </cell>
          <cell r="G87">
            <v>0</v>
          </cell>
        </row>
        <row r="89">
          <cell r="E89">
            <v>3.4000000000000002E-2</v>
          </cell>
          <cell r="F89">
            <v>0</v>
          </cell>
          <cell r="G89">
            <v>0</v>
          </cell>
        </row>
        <row r="90">
          <cell r="E90">
            <v>1.7000000000000001E-2</v>
          </cell>
          <cell r="F90">
            <v>0</v>
          </cell>
          <cell r="G90">
            <v>0</v>
          </cell>
        </row>
        <row r="93">
          <cell r="E93">
            <v>0</v>
          </cell>
          <cell r="F93">
            <v>0.249</v>
          </cell>
          <cell r="G93">
            <v>0</v>
          </cell>
        </row>
        <row r="94">
          <cell r="E94">
            <v>1E-3</v>
          </cell>
          <cell r="F94">
            <v>0.11</v>
          </cell>
          <cell r="G94">
            <v>0</v>
          </cell>
        </row>
        <row r="95">
          <cell r="D95">
            <v>0</v>
          </cell>
        </row>
        <row r="96">
          <cell r="D96">
            <v>0</v>
          </cell>
        </row>
        <row r="112">
          <cell r="D112">
            <v>516.97400000000005</v>
          </cell>
          <cell r="E112">
            <v>508.94400000000002</v>
          </cell>
          <cell r="F112">
            <v>284.50700000000001</v>
          </cell>
          <cell r="G112">
            <v>314.77300000000002</v>
          </cell>
          <cell r="H112">
            <v>1625.1980000000003</v>
          </cell>
          <cell r="J112">
            <v>221.61700000000002</v>
          </cell>
          <cell r="K112">
            <v>711.30399999999997</v>
          </cell>
          <cell r="L112">
            <v>1343.2622490000001</v>
          </cell>
          <cell r="M112">
            <v>47.756</v>
          </cell>
          <cell r="N112">
            <v>172.334</v>
          </cell>
          <cell r="P112">
            <v>58.652955000000006</v>
          </cell>
          <cell r="Q112">
            <v>2564.2962039999998</v>
          </cell>
        </row>
      </sheetData>
      <sheetData sheetId="6">
        <row r="10">
          <cell r="I10">
            <v>31.998999999999999</v>
          </cell>
        </row>
      </sheetData>
      <sheetData sheetId="7">
        <row r="10">
          <cell r="I10">
            <v>25.102999999999998</v>
          </cell>
        </row>
      </sheetData>
      <sheetData sheetId="8">
        <row r="10">
          <cell r="I10">
            <v>26.224999999999998</v>
          </cell>
        </row>
        <row r="35">
          <cell r="D35">
            <v>9.3610000000000007</v>
          </cell>
          <cell r="E35">
            <v>1.222</v>
          </cell>
          <cell r="F35">
            <v>0</v>
          </cell>
          <cell r="G35">
            <v>0</v>
          </cell>
          <cell r="J35">
            <v>0.16800000000000001</v>
          </cell>
          <cell r="K35">
            <v>0</v>
          </cell>
          <cell r="L35">
            <v>53.341431999999998</v>
          </cell>
          <cell r="M35">
            <v>0</v>
          </cell>
          <cell r="N35">
            <v>0.1</v>
          </cell>
          <cell r="P35">
            <v>0</v>
          </cell>
          <cell r="R35">
            <v>44.540432000000003</v>
          </cell>
        </row>
        <row r="42">
          <cell r="D42">
            <v>0</v>
          </cell>
          <cell r="E42">
            <v>10.093999999999999</v>
          </cell>
          <cell r="F42">
            <v>0.25</v>
          </cell>
          <cell r="G42">
            <v>1.4870000000000001</v>
          </cell>
          <cell r="J42">
            <v>0</v>
          </cell>
          <cell r="K42">
            <v>0.30199999999999999</v>
          </cell>
          <cell r="L42">
            <v>180.53800000000001</v>
          </cell>
          <cell r="M42">
            <v>0</v>
          </cell>
          <cell r="N42">
            <v>0</v>
          </cell>
          <cell r="P42">
            <v>0</v>
          </cell>
          <cell r="R42">
            <v>192.67099999999999</v>
          </cell>
        </row>
        <row r="48">
          <cell r="D48">
            <v>295.51800000000003</v>
          </cell>
          <cell r="E48">
            <v>309.71699999999998</v>
          </cell>
          <cell r="F48">
            <v>230.44900000000001</v>
          </cell>
          <cell r="G48">
            <v>206.65599999999998</v>
          </cell>
          <cell r="J48">
            <v>150.96800000000002</v>
          </cell>
          <cell r="K48">
            <v>486.53399999999999</v>
          </cell>
          <cell r="L48">
            <v>263.33</v>
          </cell>
          <cell r="M48">
            <v>32.22</v>
          </cell>
          <cell r="N48">
            <v>150.56800000000001</v>
          </cell>
          <cell r="P48">
            <v>49.092185000000001</v>
          </cell>
          <cell r="R48">
            <v>2181.9121849999997</v>
          </cell>
        </row>
        <row r="87">
          <cell r="E87">
            <v>8.0000000000000002E-3</v>
          </cell>
          <cell r="F87">
            <v>0</v>
          </cell>
          <cell r="G87">
            <v>0</v>
          </cell>
        </row>
        <row r="89">
          <cell r="E89">
            <v>3.3000000000000002E-2</v>
          </cell>
          <cell r="F89">
            <v>0</v>
          </cell>
          <cell r="G89">
            <v>0</v>
          </cell>
        </row>
        <row r="90">
          <cell r="E90">
            <v>1.7000000000000001E-2</v>
          </cell>
          <cell r="F90">
            <v>0</v>
          </cell>
          <cell r="G90">
            <v>0</v>
          </cell>
        </row>
        <row r="93">
          <cell r="E93">
            <v>0</v>
          </cell>
          <cell r="F93">
            <v>0.26700000000000002</v>
          </cell>
          <cell r="G93">
            <v>0</v>
          </cell>
        </row>
        <row r="94">
          <cell r="E94">
            <v>1E-3</v>
          </cell>
          <cell r="F94">
            <v>0.111</v>
          </cell>
          <cell r="G94">
            <v>0</v>
          </cell>
        </row>
        <row r="95">
          <cell r="D95">
            <v>0</v>
          </cell>
        </row>
        <row r="96">
          <cell r="D96">
            <v>0</v>
          </cell>
        </row>
        <row r="112">
          <cell r="D112">
            <v>519.42900000000009</v>
          </cell>
          <cell r="E112">
            <v>503.18299999999999</v>
          </cell>
          <cell r="F112">
            <v>301.64600000000007</v>
          </cell>
          <cell r="G112">
            <v>324.70800000000003</v>
          </cell>
          <cell r="H112">
            <v>1648.9660000000003</v>
          </cell>
          <cell r="J112">
            <v>219.227</v>
          </cell>
          <cell r="K112">
            <v>714.85900000000015</v>
          </cell>
          <cell r="L112">
            <v>1360.7485149999998</v>
          </cell>
          <cell r="M112">
            <v>48.818999999999996</v>
          </cell>
          <cell r="N112">
            <v>168.68500000000003</v>
          </cell>
          <cell r="P112">
            <v>59.878760999999997</v>
          </cell>
          <cell r="Q112">
            <v>2581.5872759999997</v>
          </cell>
        </row>
      </sheetData>
      <sheetData sheetId="9">
        <row r="10">
          <cell r="I10">
            <v>29.042999999999999</v>
          </cell>
        </row>
      </sheetData>
      <sheetData sheetId="10">
        <row r="10">
          <cell r="I10">
            <v>28.136999999999997</v>
          </cell>
        </row>
      </sheetData>
      <sheetData sheetId="11">
        <row r="10">
          <cell r="I10">
            <v>39.337000000000003</v>
          </cell>
        </row>
        <row r="35">
          <cell r="D35">
            <v>16.937000000000001</v>
          </cell>
          <cell r="E35">
            <v>0.94899999999999995</v>
          </cell>
          <cell r="F35">
            <v>0</v>
          </cell>
          <cell r="G35">
            <v>0</v>
          </cell>
          <cell r="J35">
            <v>0.16800000000000001</v>
          </cell>
          <cell r="K35">
            <v>0</v>
          </cell>
          <cell r="L35">
            <v>53.341431999999998</v>
          </cell>
          <cell r="M35">
            <v>0</v>
          </cell>
          <cell r="N35">
            <v>0.1</v>
          </cell>
          <cell r="P35">
            <v>0</v>
          </cell>
          <cell r="R35">
            <v>71.515432000000004</v>
          </cell>
        </row>
        <row r="42">
          <cell r="D42">
            <v>0</v>
          </cell>
          <cell r="E42">
            <v>10.204000000000001</v>
          </cell>
          <cell r="F42">
            <v>0</v>
          </cell>
          <cell r="G42">
            <v>0</v>
          </cell>
          <cell r="J42">
            <v>0</v>
          </cell>
          <cell r="K42">
            <v>0.189</v>
          </cell>
          <cell r="L42">
            <v>180.53800000000001</v>
          </cell>
          <cell r="M42">
            <v>0</v>
          </cell>
          <cell r="N42">
            <v>0</v>
          </cell>
          <cell r="P42">
            <v>0</v>
          </cell>
          <cell r="R42">
            <v>190.93100000000001</v>
          </cell>
        </row>
        <row r="48">
          <cell r="D48">
            <v>289.39300000000003</v>
          </cell>
          <cell r="E48">
            <v>322.80399999999997</v>
          </cell>
          <cell r="F48">
            <v>234.97800000000001</v>
          </cell>
          <cell r="G48">
            <v>211.185</v>
          </cell>
          <cell r="J48">
            <v>149.80000000000001</v>
          </cell>
          <cell r="K48">
            <v>503.64400000000001</v>
          </cell>
          <cell r="L48">
            <v>263.33</v>
          </cell>
          <cell r="M48">
            <v>32.850999999999999</v>
          </cell>
          <cell r="N48">
            <v>150.56800000000001</v>
          </cell>
          <cell r="P48">
            <v>51.545000000000002</v>
          </cell>
          <cell r="R48">
            <v>2216.9579999999996</v>
          </cell>
        </row>
        <row r="87">
          <cell r="E87">
            <v>7.0000000000000001E-3</v>
          </cell>
          <cell r="F87">
            <v>0</v>
          </cell>
          <cell r="G87">
            <v>0</v>
          </cell>
          <cell r="R87">
            <v>7.0000000000000001E-3</v>
          </cell>
        </row>
        <row r="89">
          <cell r="E89">
            <v>0.03</v>
          </cell>
          <cell r="F89">
            <v>0</v>
          </cell>
          <cell r="G89">
            <v>0</v>
          </cell>
          <cell r="R89">
            <v>0.03</v>
          </cell>
        </row>
        <row r="90">
          <cell r="E90">
            <v>1.7000000000000001E-2</v>
          </cell>
          <cell r="F90">
            <v>0</v>
          </cell>
          <cell r="G90">
            <v>0</v>
          </cell>
          <cell r="R90">
            <v>1.7000000000000001E-2</v>
          </cell>
        </row>
        <row r="93">
          <cell r="E93">
            <v>0</v>
          </cell>
          <cell r="F93">
            <v>0.26200000000000001</v>
          </cell>
          <cell r="G93">
            <v>0</v>
          </cell>
          <cell r="R93">
            <v>0.26200000000000001</v>
          </cell>
        </row>
        <row r="94">
          <cell r="E94">
            <v>1E-3</v>
          </cell>
          <cell r="F94">
            <v>6.0000000000000001E-3</v>
          </cell>
          <cell r="G94">
            <v>0</v>
          </cell>
          <cell r="R94">
            <v>7.0000000000000001E-3</v>
          </cell>
        </row>
        <row r="95">
          <cell r="D95">
            <v>2.5999999999999999E-2</v>
          </cell>
          <cell r="E95">
            <v>7.0000000000000001E-3</v>
          </cell>
          <cell r="F95">
            <v>0.61899999999999999</v>
          </cell>
          <cell r="R95">
            <v>0.65200000000000002</v>
          </cell>
        </row>
        <row r="96">
          <cell r="D96">
            <v>0</v>
          </cell>
          <cell r="E96">
            <v>0</v>
          </cell>
          <cell r="F96">
            <v>1.2E-2</v>
          </cell>
          <cell r="R96">
            <v>1.2E-2</v>
          </cell>
        </row>
        <row r="107">
          <cell r="D107">
            <v>0.19800000000000001</v>
          </cell>
          <cell r="E107">
            <v>0.47</v>
          </cell>
          <cell r="F107">
            <v>10.005000000000001</v>
          </cell>
          <cell r="K107">
            <v>0.247</v>
          </cell>
          <cell r="R107">
            <v>10.958100999999999</v>
          </cell>
        </row>
        <row r="112">
          <cell r="D112">
            <v>551.53800000000001</v>
          </cell>
          <cell r="E112">
            <v>489.70100000000002</v>
          </cell>
          <cell r="F112">
            <v>321.16399999999999</v>
          </cell>
          <cell r="G112">
            <v>324.97399999999999</v>
          </cell>
          <cell r="H112">
            <v>1687.377</v>
          </cell>
          <cell r="J112">
            <v>218.49200000000002</v>
          </cell>
          <cell r="K112">
            <v>729.23</v>
          </cell>
          <cell r="L112">
            <v>1385.511563</v>
          </cell>
          <cell r="M112">
            <v>49.137999999999991</v>
          </cell>
          <cell r="N112">
            <v>172.28000000000003</v>
          </cell>
          <cell r="P112">
            <v>62.597577000000001</v>
          </cell>
          <cell r="Q112">
            <v>2626.6191399999998</v>
          </cell>
        </row>
      </sheetData>
      <sheetData sheetId="12">
        <row r="10">
          <cell r="I10">
            <v>27.012999999999998</v>
          </cell>
        </row>
      </sheetData>
      <sheetData sheetId="13">
        <row r="10">
          <cell r="I10">
            <v>27.89</v>
          </cell>
        </row>
      </sheetData>
      <sheetData sheetId="14">
        <row r="10">
          <cell r="I10">
            <v>25.329000000000001</v>
          </cell>
        </row>
        <row r="35">
          <cell r="D35">
            <v>12.295</v>
          </cell>
          <cell r="E35">
            <v>0.68500000000000005</v>
          </cell>
          <cell r="F35">
            <v>0</v>
          </cell>
          <cell r="G35">
            <v>0</v>
          </cell>
          <cell r="J35">
            <v>0.16800000000000001</v>
          </cell>
          <cell r="K35">
            <v>0</v>
          </cell>
          <cell r="L35">
            <v>17.609891000000001</v>
          </cell>
          <cell r="M35">
            <v>0</v>
          </cell>
          <cell r="N35">
            <v>0</v>
          </cell>
          <cell r="P35">
            <v>0</v>
          </cell>
          <cell r="R35">
            <v>6.1588910000000006</v>
          </cell>
        </row>
        <row r="42">
          <cell r="D42">
            <v>0.96399999999999997</v>
          </cell>
          <cell r="E42">
            <v>9.2159999999999993</v>
          </cell>
          <cell r="F42">
            <v>0</v>
          </cell>
          <cell r="G42">
            <v>0</v>
          </cell>
          <cell r="J42">
            <v>0</v>
          </cell>
          <cell r="K42">
            <v>7.2999999999999995E-2</v>
          </cell>
          <cell r="L42">
            <v>0</v>
          </cell>
          <cell r="M42">
            <v>0</v>
          </cell>
          <cell r="N42">
            <v>0</v>
          </cell>
          <cell r="P42">
            <v>0</v>
          </cell>
          <cell r="R42">
            <v>10.253</v>
          </cell>
        </row>
        <row r="48">
          <cell r="D48">
            <v>285.11500000000001</v>
          </cell>
          <cell r="E48">
            <v>330.97399999999999</v>
          </cell>
          <cell r="F48">
            <v>236.65299999999999</v>
          </cell>
          <cell r="G48">
            <v>213.53700000000001</v>
          </cell>
          <cell r="J48">
            <v>145.233</v>
          </cell>
          <cell r="K48">
            <v>510.54199999999997</v>
          </cell>
          <cell r="L48">
            <v>0</v>
          </cell>
          <cell r="M48">
            <v>32.794000000000004</v>
          </cell>
          <cell r="N48">
            <v>125.767</v>
          </cell>
          <cell r="P48">
            <v>51.031200000000005</v>
          </cell>
          <cell r="R48">
            <v>1938.5062</v>
          </cell>
        </row>
        <row r="87">
          <cell r="E87">
            <v>5.0000000000000001E-3</v>
          </cell>
          <cell r="F87">
            <v>0</v>
          </cell>
          <cell r="G87">
            <v>0</v>
          </cell>
          <cell r="R87">
            <v>5.0000000000000001E-3</v>
          </cell>
        </row>
        <row r="89">
          <cell r="E89">
            <v>3.2000000000000001E-2</v>
          </cell>
          <cell r="F89">
            <v>0</v>
          </cell>
          <cell r="G89">
            <v>0</v>
          </cell>
          <cell r="R89">
            <v>3.2000000000000001E-2</v>
          </cell>
        </row>
        <row r="90">
          <cell r="E90">
            <v>1.6E-2</v>
          </cell>
          <cell r="F90">
            <v>0</v>
          </cell>
          <cell r="G90">
            <v>0</v>
          </cell>
          <cell r="R90">
            <v>1.6E-2</v>
          </cell>
        </row>
        <row r="93">
          <cell r="E93">
            <v>0</v>
          </cell>
          <cell r="F93">
            <v>0.33</v>
          </cell>
          <cell r="G93">
            <v>0</v>
          </cell>
          <cell r="R93">
            <v>0.33</v>
          </cell>
        </row>
        <row r="94">
          <cell r="E94">
            <v>0</v>
          </cell>
          <cell r="F94">
            <v>6.0000000000000001E-3</v>
          </cell>
          <cell r="G94">
            <v>0</v>
          </cell>
          <cell r="R94">
            <v>6.0000000000000001E-3</v>
          </cell>
        </row>
        <row r="95">
          <cell r="D95">
            <v>0</v>
          </cell>
          <cell r="E95">
            <v>0</v>
          </cell>
          <cell r="F95">
            <v>0.58599999999999997</v>
          </cell>
          <cell r="R95">
            <v>0.58599999999999997</v>
          </cell>
        </row>
        <row r="96">
          <cell r="D96">
            <v>0</v>
          </cell>
          <cell r="E96">
            <v>0</v>
          </cell>
          <cell r="F96">
            <v>0</v>
          </cell>
          <cell r="R96">
            <v>0</v>
          </cell>
        </row>
        <row r="107">
          <cell r="D107">
            <v>0.17399999999999999</v>
          </cell>
          <cell r="E107">
            <v>0.57199999999999995</v>
          </cell>
          <cell r="F107">
            <v>10.334</v>
          </cell>
          <cell r="R107">
            <v>11.31</v>
          </cell>
        </row>
        <row r="112">
          <cell r="D112">
            <v>521.27800000000002</v>
          </cell>
          <cell r="E112">
            <v>545.08600000000001</v>
          </cell>
          <cell r="F112">
            <v>340.45800000000003</v>
          </cell>
          <cell r="G112">
            <v>332.31200000000001</v>
          </cell>
          <cell r="H112">
            <v>1739.134</v>
          </cell>
          <cell r="J112">
            <v>215.92300000000003</v>
          </cell>
          <cell r="K112">
            <v>749.04600000000005</v>
          </cell>
          <cell r="L112">
            <v>28.392767000000003</v>
          </cell>
          <cell r="M112">
            <v>48.167000000000002</v>
          </cell>
          <cell r="N112">
            <v>492.66141600000003</v>
          </cell>
          <cell r="P112">
            <v>62.533500000000004</v>
          </cell>
          <cell r="Q112">
            <v>1606.0936830000001</v>
          </cell>
        </row>
      </sheetData>
      <sheetData sheetId="15">
        <row r="10">
          <cell r="I10">
            <v>30.343</v>
          </cell>
        </row>
      </sheetData>
      <sheetData sheetId="16">
        <row r="10">
          <cell r="I10">
            <v>28.423000000000002</v>
          </cell>
        </row>
      </sheetData>
      <sheetData sheetId="17">
        <row r="10">
          <cell r="I10">
            <v>26.648000000000003</v>
          </cell>
        </row>
        <row r="35">
          <cell r="D35">
            <v>4.7279999999999998</v>
          </cell>
          <cell r="E35">
            <v>0.45200000000000001</v>
          </cell>
          <cell r="F35">
            <v>0</v>
          </cell>
          <cell r="G35">
            <v>0</v>
          </cell>
          <cell r="J35">
            <v>0.124</v>
          </cell>
          <cell r="K35">
            <v>0</v>
          </cell>
          <cell r="L35">
            <v>18.204263999999998</v>
          </cell>
          <cell r="M35">
            <v>0</v>
          </cell>
          <cell r="N35">
            <v>0.1</v>
          </cell>
          <cell r="P35">
            <v>0</v>
          </cell>
          <cell r="R35">
            <v>3.8312640000000009</v>
          </cell>
        </row>
        <row r="42">
          <cell r="D42">
            <v>0.92300000000000004</v>
          </cell>
          <cell r="E42">
            <v>8.8190000000000008</v>
          </cell>
          <cell r="F42">
            <v>0</v>
          </cell>
          <cell r="G42">
            <v>0</v>
          </cell>
          <cell r="J42">
            <v>0</v>
          </cell>
          <cell r="K42">
            <v>-3.3000000000000002E-2</v>
          </cell>
          <cell r="L42">
            <v>0</v>
          </cell>
          <cell r="M42">
            <v>0</v>
          </cell>
          <cell r="N42">
            <v>0</v>
          </cell>
          <cell r="P42">
            <v>0</v>
          </cell>
          <cell r="R42">
            <v>9.7090000000000014</v>
          </cell>
        </row>
        <row r="48">
          <cell r="D48">
            <v>276.52</v>
          </cell>
          <cell r="E48">
            <v>340.78300000000002</v>
          </cell>
          <cell r="F48">
            <v>239.16200000000001</v>
          </cell>
          <cell r="G48">
            <v>208.36099999999999</v>
          </cell>
          <cell r="J48">
            <v>154.99299999999999</v>
          </cell>
          <cell r="K48">
            <v>523.26</v>
          </cell>
          <cell r="L48">
            <v>0</v>
          </cell>
          <cell r="M48">
            <v>32.989999999999995</v>
          </cell>
          <cell r="N48">
            <v>127.119</v>
          </cell>
          <cell r="P48">
            <v>56.230066999999998</v>
          </cell>
          <cell r="R48">
            <v>1966.278067</v>
          </cell>
        </row>
        <row r="87">
          <cell r="E87">
            <v>3.0000000000000001E-3</v>
          </cell>
          <cell r="F87">
            <v>0</v>
          </cell>
          <cell r="G87">
            <v>0</v>
          </cell>
          <cell r="R87">
            <v>3.0000000000000001E-3</v>
          </cell>
        </row>
        <row r="89">
          <cell r="E89">
            <v>2.9000000000000001E-2</v>
          </cell>
          <cell r="F89">
            <v>0</v>
          </cell>
          <cell r="G89">
            <v>0</v>
          </cell>
          <cell r="R89">
            <v>2.9000000000000001E-2</v>
          </cell>
        </row>
        <row r="90">
          <cell r="E90">
            <v>1.4999999999999999E-2</v>
          </cell>
          <cell r="F90">
            <v>0</v>
          </cell>
          <cell r="G90">
            <v>0</v>
          </cell>
          <cell r="R90">
            <v>1.4999999999999999E-2</v>
          </cell>
        </row>
        <row r="93">
          <cell r="E93">
            <v>0</v>
          </cell>
          <cell r="F93">
            <v>0.41699999999999998</v>
          </cell>
          <cell r="G93">
            <v>0</v>
          </cell>
          <cell r="R93">
            <v>0.41699999999999998</v>
          </cell>
        </row>
        <row r="94">
          <cell r="E94">
            <v>0</v>
          </cell>
          <cell r="F94">
            <v>0.06</v>
          </cell>
          <cell r="G94">
            <v>0</v>
          </cell>
          <cell r="R94">
            <v>0.06</v>
          </cell>
        </row>
        <row r="95">
          <cell r="D95">
            <v>0</v>
          </cell>
          <cell r="E95">
            <v>0</v>
          </cell>
          <cell r="F95">
            <v>0.71499999999999997</v>
          </cell>
          <cell r="R95">
            <v>0.71499999999999997</v>
          </cell>
        </row>
        <row r="96">
          <cell r="D96">
            <v>0</v>
          </cell>
          <cell r="E96">
            <v>0</v>
          </cell>
          <cell r="F96">
            <v>0</v>
          </cell>
          <cell r="R96">
            <v>0</v>
          </cell>
        </row>
        <row r="107">
          <cell r="D107">
            <v>9.6000000000000002E-2</v>
          </cell>
          <cell r="E107">
            <v>0.89400000000000002</v>
          </cell>
          <cell r="F107">
            <v>5.5039999999999996</v>
          </cell>
          <cell r="R107">
            <v>6.5804520000000002</v>
          </cell>
        </row>
        <row r="112">
          <cell r="D112">
            <v>497.67</v>
          </cell>
          <cell r="E112">
            <v>549.27700000000004</v>
          </cell>
          <cell r="F112">
            <v>330.11399999999998</v>
          </cell>
          <cell r="G112">
            <v>346.37799999999999</v>
          </cell>
          <cell r="H112">
            <v>1723.4390000000001</v>
          </cell>
          <cell r="J112">
            <v>221.49299999999999</v>
          </cell>
          <cell r="K112">
            <v>767.48199999999997</v>
          </cell>
          <cell r="L112">
            <v>30.926154</v>
          </cell>
          <cell r="M112">
            <v>48.469999999999992</v>
          </cell>
          <cell r="N112">
            <v>513.42988199999991</v>
          </cell>
          <cell r="P112">
            <v>67.777692000000002</v>
          </cell>
          <cell r="Q112">
            <v>1658.9487279999998</v>
          </cell>
        </row>
      </sheetData>
      <sheetData sheetId="18">
        <row r="10">
          <cell r="I10">
            <v>29.947000000000003</v>
          </cell>
        </row>
      </sheetData>
      <sheetData sheetId="19">
        <row r="10">
          <cell r="I10">
            <v>26.218999999999998</v>
          </cell>
        </row>
      </sheetData>
      <sheetData sheetId="20">
        <row r="10">
          <cell r="I10">
            <v>28.888000000000005</v>
          </cell>
        </row>
        <row r="35">
          <cell r="D35">
            <v>4.7759999999999998</v>
          </cell>
          <cell r="E35">
            <v>0.23100000000000001</v>
          </cell>
          <cell r="F35">
            <v>0</v>
          </cell>
          <cell r="G35">
            <v>0</v>
          </cell>
          <cell r="J35">
            <v>0.11799999999999999</v>
          </cell>
          <cell r="K35">
            <v>0</v>
          </cell>
          <cell r="L35">
            <v>18.345541999999998</v>
          </cell>
          <cell r="M35">
            <v>0</v>
          </cell>
          <cell r="N35">
            <v>0.1</v>
          </cell>
          <cell r="P35">
            <v>0</v>
          </cell>
          <cell r="R35">
            <v>3.4105419999999977</v>
          </cell>
        </row>
        <row r="42">
          <cell r="D42">
            <v>0.88100000000000001</v>
          </cell>
          <cell r="E42">
            <v>8.5289999999999999</v>
          </cell>
          <cell r="F42">
            <v>0</v>
          </cell>
          <cell r="G42">
            <v>1.575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P42">
            <v>0</v>
          </cell>
          <cell r="R42">
            <v>10.984999999999999</v>
          </cell>
        </row>
        <row r="48">
          <cell r="D48">
            <v>287.05200000000002</v>
          </cell>
          <cell r="E48">
            <v>358.12299999999999</v>
          </cell>
          <cell r="F48">
            <v>245.51900000000001</v>
          </cell>
          <cell r="G48">
            <v>208.613</v>
          </cell>
          <cell r="J48">
            <v>147.184</v>
          </cell>
          <cell r="K48">
            <v>553.10199999999998</v>
          </cell>
          <cell r="L48">
            <v>0</v>
          </cell>
          <cell r="M48">
            <v>32.948999999999998</v>
          </cell>
          <cell r="N48">
            <v>135.28700000000001</v>
          </cell>
          <cell r="P48">
            <v>59.735109999999999</v>
          </cell>
          <cell r="R48">
            <v>2034.4241099999999</v>
          </cell>
        </row>
        <row r="87">
          <cell r="E87">
            <v>2E-3</v>
          </cell>
          <cell r="F87">
            <v>0</v>
          </cell>
          <cell r="G87">
            <v>0</v>
          </cell>
          <cell r="R87">
            <v>2E-3</v>
          </cell>
        </row>
        <row r="89">
          <cell r="E89">
            <v>2.7E-2</v>
          </cell>
          <cell r="F89">
            <v>0</v>
          </cell>
          <cell r="G89">
            <v>0</v>
          </cell>
          <cell r="R89">
            <v>2.7E-2</v>
          </cell>
        </row>
        <row r="90">
          <cell r="E90">
            <v>1.4999999999999999E-2</v>
          </cell>
          <cell r="F90">
            <v>0</v>
          </cell>
          <cell r="G90">
            <v>0</v>
          </cell>
          <cell r="R90">
            <v>1.4999999999999999E-2</v>
          </cell>
        </row>
        <row r="93">
          <cell r="E93">
            <v>0</v>
          </cell>
          <cell r="F93">
            <v>0.375</v>
          </cell>
          <cell r="G93">
            <v>0</v>
          </cell>
          <cell r="R93">
            <v>0.375</v>
          </cell>
        </row>
        <row r="94">
          <cell r="E94">
            <v>0</v>
          </cell>
          <cell r="F94">
            <v>1.2999999999999999E-2</v>
          </cell>
          <cell r="G94">
            <v>0</v>
          </cell>
          <cell r="R94">
            <v>1.2999999999999999E-2</v>
          </cell>
        </row>
        <row r="95">
          <cell r="D95">
            <v>0</v>
          </cell>
          <cell r="E95">
            <v>0</v>
          </cell>
          <cell r="F95">
            <v>0.47399999999999998</v>
          </cell>
          <cell r="R95">
            <v>0.47399999999999998</v>
          </cell>
        </row>
        <row r="96">
          <cell r="D96">
            <v>0</v>
          </cell>
          <cell r="E96">
            <v>0</v>
          </cell>
          <cell r="F96">
            <v>0</v>
          </cell>
          <cell r="R96">
            <v>0</v>
          </cell>
        </row>
        <row r="107">
          <cell r="D107">
            <v>0.29299999999999998</v>
          </cell>
          <cell r="E107">
            <v>0.624</v>
          </cell>
          <cell r="F107">
            <v>5.68</v>
          </cell>
          <cell r="R107">
            <v>6.7574999999999994</v>
          </cell>
        </row>
        <row r="112">
          <cell r="D112">
            <v>500.81700000000001</v>
          </cell>
          <cell r="E112">
            <v>575.42600000000004</v>
          </cell>
          <cell r="F112">
            <v>329.50099999999998</v>
          </cell>
          <cell r="G112">
            <v>359.87</v>
          </cell>
          <cell r="H112">
            <v>1765.614</v>
          </cell>
          <cell r="J112">
            <v>217.547</v>
          </cell>
          <cell r="K112">
            <v>790.36899999999991</v>
          </cell>
          <cell r="L112">
            <v>29.504681999999999</v>
          </cell>
          <cell r="M112">
            <v>48.823222999999999</v>
          </cell>
          <cell r="N112">
            <v>540.7509</v>
          </cell>
          <cell r="P112">
            <v>71.420469999999995</v>
          </cell>
          <cell r="Q112">
            <v>1707.785275</v>
          </cell>
        </row>
      </sheetData>
      <sheetData sheetId="21">
        <row r="10">
          <cell r="I10">
            <v>31.963000000000001</v>
          </cell>
        </row>
      </sheetData>
      <sheetData sheetId="22">
        <row r="10">
          <cell r="I10">
            <v>27.694000000000003</v>
          </cell>
        </row>
      </sheetData>
      <sheetData sheetId="23">
        <row r="10">
          <cell r="I10">
            <v>45.192</v>
          </cell>
        </row>
        <row r="35">
          <cell r="D35">
            <v>6.8000000000000005E-2</v>
          </cell>
          <cell r="E35">
            <v>9.5000000000000001E-2</v>
          </cell>
          <cell r="F35">
            <v>0</v>
          </cell>
          <cell r="G35">
            <v>0</v>
          </cell>
          <cell r="J35">
            <v>0.129</v>
          </cell>
          <cell r="K35">
            <v>0</v>
          </cell>
          <cell r="L35">
            <v>18.220130999999999</v>
          </cell>
          <cell r="M35">
            <v>0</v>
          </cell>
          <cell r="N35">
            <v>8.2000000000000003E-2</v>
          </cell>
          <cell r="P35">
            <v>0</v>
          </cell>
          <cell r="R35">
            <v>-2.2794174633569746</v>
          </cell>
        </row>
        <row r="42">
          <cell r="D42">
            <v>1.1619999999999999</v>
          </cell>
          <cell r="E42">
            <v>8.4990000000000006</v>
          </cell>
          <cell r="F42">
            <v>0</v>
          </cell>
          <cell r="G42">
            <v>1.597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P42">
            <v>0</v>
          </cell>
          <cell r="R42">
            <v>11.257999999999999</v>
          </cell>
        </row>
        <row r="48">
          <cell r="D48">
            <v>290.97199999999998</v>
          </cell>
          <cell r="E48">
            <v>367.125</v>
          </cell>
          <cell r="F48">
            <v>265.48899999999998</v>
          </cell>
          <cell r="G48">
            <v>209.547</v>
          </cell>
          <cell r="J48">
            <v>165.80600000000001</v>
          </cell>
          <cell r="K48">
            <v>568.43299999999999</v>
          </cell>
          <cell r="L48">
            <v>0</v>
          </cell>
          <cell r="M48">
            <v>35.490900000000003</v>
          </cell>
          <cell r="N48">
            <v>0</v>
          </cell>
          <cell r="P48">
            <v>65.190097999999992</v>
          </cell>
          <cell r="R48">
            <v>1974.9129980000002</v>
          </cell>
        </row>
        <row r="87">
          <cell r="E87">
            <v>1E-3</v>
          </cell>
          <cell r="F87">
            <v>0</v>
          </cell>
          <cell r="G87">
            <v>0</v>
          </cell>
          <cell r="R87">
            <v>1E-3</v>
          </cell>
        </row>
        <row r="89">
          <cell r="E89">
            <v>2.4E-2</v>
          </cell>
          <cell r="F89">
            <v>0</v>
          </cell>
          <cell r="G89">
            <v>0</v>
          </cell>
          <cell r="R89">
            <v>2.4E-2</v>
          </cell>
        </row>
        <row r="90">
          <cell r="E90">
            <v>1.4E-2</v>
          </cell>
          <cell r="F90">
            <v>0</v>
          </cell>
          <cell r="G90">
            <v>0</v>
          </cell>
          <cell r="R90">
            <v>1.4E-2</v>
          </cell>
        </row>
        <row r="93">
          <cell r="E93">
            <v>0</v>
          </cell>
          <cell r="F93">
            <v>0.38600000000000001</v>
          </cell>
          <cell r="G93">
            <v>0</v>
          </cell>
          <cell r="R93">
            <v>0.38600000000000001</v>
          </cell>
        </row>
        <row r="94">
          <cell r="E94">
            <v>0</v>
          </cell>
          <cell r="F94">
            <v>2.7E-2</v>
          </cell>
          <cell r="G94">
            <v>0</v>
          </cell>
          <cell r="R94">
            <v>2.7E-2</v>
          </cell>
        </row>
        <row r="95">
          <cell r="D95">
            <v>0</v>
          </cell>
          <cell r="E95">
            <v>0</v>
          </cell>
          <cell r="F95">
            <v>0.52</v>
          </cell>
          <cell r="R95">
            <v>0.52</v>
          </cell>
        </row>
        <row r="96">
          <cell r="D96">
            <v>0</v>
          </cell>
          <cell r="E96">
            <v>0</v>
          </cell>
          <cell r="F96">
            <v>0</v>
          </cell>
          <cell r="R96">
            <v>0</v>
          </cell>
        </row>
        <row r="107">
          <cell r="D107">
            <v>0.20699999999999999</v>
          </cell>
          <cell r="E107">
            <v>0.52200000000000002</v>
          </cell>
          <cell r="F107">
            <v>9.5609999999999999</v>
          </cell>
          <cell r="G107">
            <v>0</v>
          </cell>
          <cell r="J107">
            <v>0</v>
          </cell>
          <cell r="K107">
            <v>0.32200000000000001</v>
          </cell>
          <cell r="L107"/>
          <cell r="M107">
            <v>0</v>
          </cell>
          <cell r="N107">
            <v>0.2</v>
          </cell>
          <cell r="P107">
            <v>2.1269E-2</v>
          </cell>
          <cell r="R107">
            <v>10.843268999999999</v>
          </cell>
        </row>
        <row r="112">
          <cell r="D112">
            <v>507.1</v>
          </cell>
          <cell r="E112">
            <v>572.03</v>
          </cell>
          <cell r="F112">
            <v>350.25056000000001</v>
          </cell>
          <cell r="G112">
            <v>357.16199999999998</v>
          </cell>
          <cell r="H112">
            <v>1786.5425600000001</v>
          </cell>
          <cell r="J112">
            <v>235.39500000000001</v>
          </cell>
          <cell r="K112">
            <v>812.85799999999995</v>
          </cell>
          <cell r="L112">
            <v>30.348084</v>
          </cell>
          <cell r="M112">
            <v>50.791899999999998</v>
          </cell>
          <cell r="N112">
            <v>27.724001000000001</v>
          </cell>
          <cell r="P112">
            <v>77.19102500000001</v>
          </cell>
          <cell r="Q112">
            <v>1245.8030099999999</v>
          </cell>
        </row>
      </sheetData>
      <sheetData sheetId="24">
        <row r="10">
          <cell r="I10">
            <v>34.390999999999998</v>
          </cell>
        </row>
      </sheetData>
      <sheetData sheetId="25">
        <row r="10">
          <cell r="I10">
            <v>29.692999999999998</v>
          </cell>
        </row>
      </sheetData>
      <sheetData sheetId="26">
        <row r="10">
          <cell r="I10">
            <v>36.473999999999997</v>
          </cell>
        </row>
        <row r="35">
          <cell r="D35">
            <v>2.5489999999999999</v>
          </cell>
          <cell r="E35">
            <v>7.4870000000000001</v>
          </cell>
          <cell r="F35">
            <v>0</v>
          </cell>
          <cell r="G35">
            <v>0</v>
          </cell>
          <cell r="J35">
            <v>0.129</v>
          </cell>
          <cell r="K35">
            <v>0</v>
          </cell>
          <cell r="L35">
            <v>31.401716</v>
          </cell>
          <cell r="M35">
            <v>0</v>
          </cell>
          <cell r="N35">
            <v>0</v>
          </cell>
          <cell r="P35">
            <v>0</v>
          </cell>
          <cell r="R35">
            <v>17.164349621893329</v>
          </cell>
        </row>
        <row r="42">
          <cell r="D42">
            <v>0.79400000000000004</v>
          </cell>
          <cell r="E42">
            <v>7.8</v>
          </cell>
          <cell r="F42">
            <v>0</v>
          </cell>
          <cell r="G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P42">
            <v>0</v>
          </cell>
          <cell r="R42">
            <v>8.5939999999999994</v>
          </cell>
        </row>
        <row r="48">
          <cell r="D48">
            <v>296.71300000000002</v>
          </cell>
          <cell r="E48">
            <v>350.72399999999999</v>
          </cell>
          <cell r="F48">
            <v>277.36399999999998</v>
          </cell>
          <cell r="G48">
            <v>218.95099999999999</v>
          </cell>
          <cell r="J48">
            <v>144.49800000000002</v>
          </cell>
          <cell r="K48">
            <v>576.23199999999997</v>
          </cell>
          <cell r="L48">
            <v>58.863790000000002</v>
          </cell>
          <cell r="M48">
            <v>32.879000000000005</v>
          </cell>
          <cell r="N48">
            <v>10.52</v>
          </cell>
          <cell r="P48">
            <v>60.190989999999999</v>
          </cell>
          <cell r="R48">
            <v>2033.7957799999999</v>
          </cell>
        </row>
        <row r="87">
          <cell r="E87">
            <v>0</v>
          </cell>
          <cell r="F87">
            <v>0</v>
          </cell>
          <cell r="G87">
            <v>0</v>
          </cell>
          <cell r="R87">
            <v>0</v>
          </cell>
        </row>
        <row r="89">
          <cell r="E89">
            <v>2.3E-2</v>
          </cell>
          <cell r="F89">
            <v>0</v>
          </cell>
          <cell r="G89">
            <v>0</v>
          </cell>
          <cell r="R89">
            <v>2.3E-2</v>
          </cell>
        </row>
        <row r="90">
          <cell r="E90">
            <v>1.4E-2</v>
          </cell>
          <cell r="F90">
            <v>0</v>
          </cell>
          <cell r="G90">
            <v>0</v>
          </cell>
          <cell r="R90">
            <v>1.4E-2</v>
          </cell>
        </row>
        <row r="93">
          <cell r="E93">
            <v>0</v>
          </cell>
          <cell r="F93">
            <v>0.371</v>
          </cell>
          <cell r="G93">
            <v>0</v>
          </cell>
          <cell r="R93">
            <v>0.39</v>
          </cell>
        </row>
        <row r="94">
          <cell r="E94">
            <v>2.9000000000000001E-2</v>
          </cell>
          <cell r="F94">
            <v>2.9000000000000001E-2</v>
          </cell>
          <cell r="G94">
            <v>0</v>
          </cell>
          <cell r="R94">
            <v>0.38384099999999999</v>
          </cell>
        </row>
        <row r="95">
          <cell r="D95">
            <v>0</v>
          </cell>
          <cell r="E95">
            <v>0</v>
          </cell>
          <cell r="F95">
            <v>0.51700000000000002</v>
          </cell>
          <cell r="R95">
            <v>0.51700000000000002</v>
          </cell>
        </row>
        <row r="96">
          <cell r="D96">
            <v>0</v>
          </cell>
          <cell r="E96">
            <v>0</v>
          </cell>
          <cell r="F96">
            <v>0</v>
          </cell>
          <cell r="R96">
            <v>0</v>
          </cell>
        </row>
        <row r="107">
          <cell r="D107">
            <v>0.114</v>
          </cell>
          <cell r="E107">
            <v>0.57099999999999995</v>
          </cell>
          <cell r="F107">
            <v>2.7559999999999998</v>
          </cell>
          <cell r="G107">
            <v>0</v>
          </cell>
          <cell r="J107">
            <v>0</v>
          </cell>
          <cell r="K107">
            <v>0.254</v>
          </cell>
          <cell r="L107">
            <v>0</v>
          </cell>
          <cell r="M107"/>
          <cell r="N107">
            <v>6.1160000000000005</v>
          </cell>
          <cell r="P107">
            <v>3.8443999999999999E-2</v>
          </cell>
          <cell r="R107">
            <v>9.8594439999999999</v>
          </cell>
        </row>
        <row r="112">
          <cell r="D112">
            <v>492.96899999999999</v>
          </cell>
          <cell r="E112">
            <v>575.78399999999999</v>
          </cell>
          <cell r="F112">
            <v>355.63900000000001</v>
          </cell>
          <cell r="G112">
            <v>364.87200000000001</v>
          </cell>
          <cell r="H112">
            <v>1789.2639999999999</v>
          </cell>
          <cell r="J112">
            <v>211.709</v>
          </cell>
          <cell r="K112">
            <v>833.13699999999994</v>
          </cell>
          <cell r="L112">
            <v>166.468593</v>
          </cell>
          <cell r="M112">
            <v>48.269000000000005</v>
          </cell>
          <cell r="N112">
            <v>59.777000000000001</v>
          </cell>
          <cell r="P112">
            <v>76.128600000000006</v>
          </cell>
          <cell r="Q112">
            <v>1428.1871930000002</v>
          </cell>
        </row>
      </sheetData>
      <sheetData sheetId="27">
        <row r="10">
          <cell r="I10">
            <v>31.509</v>
          </cell>
        </row>
      </sheetData>
      <sheetData sheetId="28">
        <row r="10">
          <cell r="I10">
            <v>30.683</v>
          </cell>
        </row>
      </sheetData>
      <sheetData sheetId="29">
        <row r="10">
          <cell r="I10">
            <v>33.656999999999996</v>
          </cell>
        </row>
        <row r="35">
          <cell r="D35">
            <v>7.8179999999999996</v>
          </cell>
          <cell r="E35">
            <v>6.782</v>
          </cell>
          <cell r="F35">
            <v>0</v>
          </cell>
          <cell r="G35">
            <v>0</v>
          </cell>
          <cell r="J35">
            <v>0.129</v>
          </cell>
          <cell r="K35">
            <v>0</v>
          </cell>
          <cell r="L35">
            <v>31.401716</v>
          </cell>
          <cell r="M35">
            <v>0</v>
          </cell>
          <cell r="N35">
            <v>0</v>
          </cell>
          <cell r="P35">
            <v>0</v>
          </cell>
          <cell r="R35">
            <v>23.343901473063525</v>
          </cell>
        </row>
        <row r="42">
          <cell r="D42">
            <v>0.748</v>
          </cell>
          <cell r="E42">
            <v>7.8250000000000002</v>
          </cell>
          <cell r="F42">
            <v>5.1999999999999998E-2</v>
          </cell>
          <cell r="G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P42">
            <v>0</v>
          </cell>
          <cell r="R42">
            <v>8.625</v>
          </cell>
        </row>
        <row r="48">
          <cell r="D48">
            <v>279.74799999999999</v>
          </cell>
          <cell r="E48">
            <v>351.154</v>
          </cell>
          <cell r="F48">
            <v>279.38600000000002</v>
          </cell>
          <cell r="G48">
            <v>216.21100000000001</v>
          </cell>
          <cell r="J48">
            <v>141.62700000000001</v>
          </cell>
          <cell r="K48">
            <v>587.88599999999997</v>
          </cell>
          <cell r="L48">
            <v>58.863790000000002</v>
          </cell>
          <cell r="M48">
            <v>33.564</v>
          </cell>
          <cell r="N48">
            <v>10.52</v>
          </cell>
          <cell r="P48">
            <v>60.403162999999999</v>
          </cell>
          <cell r="R48">
            <v>2026.222953</v>
          </cell>
        </row>
        <row r="87">
          <cell r="E87">
            <v>0</v>
          </cell>
          <cell r="F87">
            <v>3.7999999999999999E-2</v>
          </cell>
          <cell r="G87">
            <v>0</v>
          </cell>
          <cell r="R87">
            <v>3.7999999999999999E-2</v>
          </cell>
        </row>
        <row r="89">
          <cell r="E89">
            <v>0</v>
          </cell>
          <cell r="F89">
            <v>0</v>
          </cell>
          <cell r="G89">
            <v>0</v>
          </cell>
          <cell r="R89">
            <v>0</v>
          </cell>
        </row>
        <row r="90">
          <cell r="E90">
            <v>0</v>
          </cell>
          <cell r="F90">
            <v>0</v>
          </cell>
          <cell r="G90">
            <v>0</v>
          </cell>
          <cell r="R90">
            <v>0</v>
          </cell>
        </row>
        <row r="93">
          <cell r="E93">
            <v>0</v>
          </cell>
          <cell r="F93">
            <v>0</v>
          </cell>
          <cell r="G93">
            <v>0</v>
          </cell>
          <cell r="R93">
            <v>0</v>
          </cell>
        </row>
        <row r="94">
          <cell r="E94">
            <v>0</v>
          </cell>
          <cell r="F94">
            <v>0</v>
          </cell>
          <cell r="G94">
            <v>0</v>
          </cell>
          <cell r="R94">
            <v>0</v>
          </cell>
        </row>
        <row r="95">
          <cell r="D95">
            <v>0</v>
          </cell>
          <cell r="E95">
            <v>0.16700000000000001</v>
          </cell>
          <cell r="F95">
            <v>0.434</v>
          </cell>
          <cell r="R95">
            <v>0.60099999999999998</v>
          </cell>
        </row>
        <row r="96">
          <cell r="D96">
            <v>0</v>
          </cell>
          <cell r="E96">
            <v>2.5999999999999999E-2</v>
          </cell>
          <cell r="F96">
            <v>2.5999999999999999E-2</v>
          </cell>
          <cell r="R96">
            <v>0.37784099999999998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J107">
            <v>0</v>
          </cell>
          <cell r="K107">
            <v>0</v>
          </cell>
          <cell r="L107">
            <v>2.5036330000000002</v>
          </cell>
          <cell r="M107"/>
          <cell r="N107"/>
          <cell r="P107"/>
          <cell r="R107">
            <v>2.5036330000000002</v>
          </cell>
        </row>
        <row r="116">
          <cell r="D116">
            <v>489.28</v>
          </cell>
          <cell r="E116">
            <v>581.51</v>
          </cell>
          <cell r="F116">
            <v>367.221</v>
          </cell>
          <cell r="G116">
            <v>364.06200000000001</v>
          </cell>
          <cell r="H116">
            <v>1802.0729999999999</v>
          </cell>
          <cell r="J116">
            <v>209.62700000000001</v>
          </cell>
          <cell r="K116">
            <v>869.55799999999999</v>
          </cell>
          <cell r="L116">
            <v>166.468593</v>
          </cell>
          <cell r="M116">
            <v>50.238000000000007</v>
          </cell>
          <cell r="N116">
            <v>59.777000000000001</v>
          </cell>
          <cell r="P116">
            <v>77.694741999999991</v>
          </cell>
          <cell r="Q116">
            <v>1466.0613350000001</v>
          </cell>
        </row>
      </sheetData>
      <sheetData sheetId="30">
        <row r="10">
          <cell r="I10">
            <v>28.738999999999997</v>
          </cell>
        </row>
      </sheetData>
      <sheetData sheetId="31">
        <row r="10">
          <cell r="I10">
            <v>36.635000000000005</v>
          </cell>
        </row>
      </sheetData>
      <sheetData sheetId="32">
        <row r="10">
          <cell r="I10">
            <v>34.885999999999996</v>
          </cell>
        </row>
        <row r="35">
          <cell r="C35">
            <v>-22.623042698998418</v>
          </cell>
          <cell r="D35">
            <v>0.45500000000000002</v>
          </cell>
          <cell r="E35">
            <v>7.399</v>
          </cell>
          <cell r="F35">
            <v>0</v>
          </cell>
          <cell r="G35">
            <v>0</v>
          </cell>
          <cell r="H35">
            <v>7.8540000000000001</v>
          </cell>
          <cell r="J35">
            <v>0.129</v>
          </cell>
          <cell r="K35">
            <v>0</v>
          </cell>
          <cell r="L35">
            <v>31.401716</v>
          </cell>
          <cell r="M35">
            <v>0</v>
          </cell>
          <cell r="N35">
            <v>0</v>
          </cell>
          <cell r="O35">
            <v>0</v>
          </cell>
          <cell r="P35">
            <v>31.530716000000002</v>
          </cell>
        </row>
        <row r="42">
          <cell r="D42">
            <v>0.69799999999999995</v>
          </cell>
          <cell r="E42">
            <v>7.44</v>
          </cell>
          <cell r="F42">
            <v>0</v>
          </cell>
          <cell r="G42">
            <v>0</v>
          </cell>
          <cell r="H42">
            <v>8.1379999999999999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8">
          <cell r="D48">
            <v>276.29599999999999</v>
          </cell>
          <cell r="E48">
            <v>356.55900000000003</v>
          </cell>
          <cell r="F48">
            <v>280.85199999999998</v>
          </cell>
          <cell r="G48">
            <v>222.85499999999999</v>
          </cell>
          <cell r="H48">
            <v>1136.5619999999999</v>
          </cell>
          <cell r="J48">
            <v>141.86500000000001</v>
          </cell>
          <cell r="K48">
            <v>576.0619999999999</v>
          </cell>
          <cell r="L48">
            <v>58.863790000000002</v>
          </cell>
          <cell r="M48">
            <v>34.375</v>
          </cell>
          <cell r="N48">
            <v>34.371000000000002</v>
          </cell>
          <cell r="O48">
            <v>63.206854</v>
          </cell>
          <cell r="P48">
            <v>908.7436439999999</v>
          </cell>
        </row>
        <row r="95">
          <cell r="D95">
            <v>0</v>
          </cell>
          <cell r="E95">
            <v>-0.154</v>
          </cell>
          <cell r="F95">
            <v>0.44900000000000001</v>
          </cell>
          <cell r="G95">
            <v>0</v>
          </cell>
          <cell r="H95">
            <v>0.29500000000000004</v>
          </cell>
        </row>
        <row r="96">
          <cell r="D96">
            <v>0</v>
          </cell>
          <cell r="E96">
            <v>2.5999999999999999E-2</v>
          </cell>
          <cell r="F96">
            <v>2.5000000000000001E-2</v>
          </cell>
          <cell r="G96">
            <v>0</v>
          </cell>
          <cell r="H96">
            <v>5.1000000000000004E-2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J107"/>
          <cell r="K107">
            <v>-3.8290000000000002</v>
          </cell>
          <cell r="L107">
            <v>2.5036330000000002</v>
          </cell>
          <cell r="M107"/>
          <cell r="N107"/>
          <cell r="O107"/>
        </row>
        <row r="116">
          <cell r="D116">
            <v>500.42700000000002</v>
          </cell>
          <cell r="E116">
            <v>590.87800000000004</v>
          </cell>
          <cell r="F116">
            <v>374.66800000000001</v>
          </cell>
          <cell r="G116">
            <v>383.59699999999998</v>
          </cell>
        </row>
      </sheetData>
      <sheetData sheetId="33">
        <row r="10">
          <cell r="I10">
            <v>33.679000000000002</v>
          </cell>
        </row>
      </sheetData>
      <sheetData sheetId="34">
        <row r="10">
          <cell r="I10">
            <v>38.116</v>
          </cell>
        </row>
      </sheetData>
      <sheetData sheetId="35">
        <row r="10">
          <cell r="I10">
            <v>48.378999999999998</v>
          </cell>
        </row>
        <row r="35">
          <cell r="C35">
            <v>-22.478434782608694</v>
          </cell>
          <cell r="D35">
            <v>3.0179999999999998</v>
          </cell>
          <cell r="E35">
            <v>11.221</v>
          </cell>
          <cell r="F35">
            <v>0</v>
          </cell>
          <cell r="G35">
            <v>0</v>
          </cell>
          <cell r="H35">
            <v>14.239000000000001</v>
          </cell>
          <cell r="L35">
            <v>28.257545</v>
          </cell>
          <cell r="M35">
            <v>2.850724</v>
          </cell>
          <cell r="N35">
            <v>0</v>
          </cell>
          <cell r="O35">
            <v>0.2</v>
          </cell>
        </row>
        <row r="42">
          <cell r="D42">
            <v>0.65</v>
          </cell>
          <cell r="E42">
            <v>6.93</v>
          </cell>
          <cell r="F42">
            <v>0</v>
          </cell>
          <cell r="G42">
            <v>0</v>
          </cell>
          <cell r="H42">
            <v>7.58</v>
          </cell>
          <cell r="L42">
            <v>45.774548000000003</v>
          </cell>
          <cell r="M42">
            <v>0</v>
          </cell>
          <cell r="N42">
            <v>0</v>
          </cell>
          <cell r="O42">
            <v>0</v>
          </cell>
        </row>
        <row r="48">
          <cell r="D48">
            <v>288.346</v>
          </cell>
          <cell r="E48">
            <v>355.16399999999999</v>
          </cell>
          <cell r="F48">
            <v>271.822</v>
          </cell>
          <cell r="G48">
            <v>231.536</v>
          </cell>
          <cell r="H48">
            <v>1146.8679999999999</v>
          </cell>
          <cell r="L48">
            <v>14.339611</v>
          </cell>
          <cell r="M48">
            <v>34.147999999999996</v>
          </cell>
          <cell r="N48">
            <v>34.564</v>
          </cell>
          <cell r="O48">
            <v>6.86</v>
          </cell>
        </row>
        <row r="95">
          <cell r="D95">
            <v>1.7000000000000001E-2</v>
          </cell>
          <cell r="E95">
            <v>7.6999999999999999E-2</v>
          </cell>
          <cell r="F95">
            <v>0.61499999999999999</v>
          </cell>
          <cell r="G95">
            <v>0</v>
          </cell>
          <cell r="H95">
            <v>0.70899999999999996</v>
          </cell>
        </row>
        <row r="96">
          <cell r="D96">
            <v>0</v>
          </cell>
          <cell r="E96">
            <v>2.7E-2</v>
          </cell>
          <cell r="F96">
            <v>2.5999999999999999E-2</v>
          </cell>
          <cell r="G96">
            <v>0</v>
          </cell>
          <cell r="H96">
            <v>5.2999999999999999E-2</v>
          </cell>
        </row>
        <row r="107">
          <cell r="D107">
            <v>1.7290000000000001</v>
          </cell>
          <cell r="E107">
            <v>0</v>
          </cell>
          <cell r="F107">
            <v>0</v>
          </cell>
          <cell r="G107">
            <v>0</v>
          </cell>
          <cell r="H107">
            <v>1.7290000000000001</v>
          </cell>
          <cell r="L107"/>
          <cell r="M107"/>
          <cell r="N107"/>
          <cell r="O107"/>
        </row>
        <row r="116">
          <cell r="D116">
            <v>468.54505999999998</v>
          </cell>
          <cell r="E116">
            <v>607.55399999999997</v>
          </cell>
          <cell r="F116">
            <v>388.78899999999999</v>
          </cell>
          <cell r="G116">
            <v>395.05200000000002</v>
          </cell>
          <cell r="J116">
            <v>208.649</v>
          </cell>
          <cell r="K116">
            <v>881.02200000000005</v>
          </cell>
          <cell r="L116">
            <v>140.91018600000001</v>
          </cell>
          <cell r="M116">
            <v>55.496723999999993</v>
          </cell>
          <cell r="N116">
            <v>75.350999999999999</v>
          </cell>
          <cell r="P116">
            <v>79.101027999999999</v>
          </cell>
          <cell r="R116">
            <v>3333.1679980000004</v>
          </cell>
        </row>
      </sheetData>
      <sheetData sheetId="36">
        <row r="10">
          <cell r="I10">
            <v>29.977</v>
          </cell>
        </row>
      </sheetData>
      <sheetData sheetId="37">
        <row r="10">
          <cell r="I10">
            <v>26.288</v>
          </cell>
        </row>
      </sheetData>
      <sheetData sheetId="38">
        <row r="10">
          <cell r="H10">
            <v>30.465</v>
          </cell>
        </row>
        <row r="35">
          <cell r="C35">
            <v>-21.996273727295986</v>
          </cell>
          <cell r="D35">
            <v>1.784</v>
          </cell>
          <cell r="E35">
            <v>5.0190000000000001</v>
          </cell>
          <cell r="F35">
            <v>0</v>
          </cell>
          <cell r="G35">
            <v>0</v>
          </cell>
          <cell r="I35">
            <v>0.129</v>
          </cell>
          <cell r="J35">
            <v>0</v>
          </cell>
          <cell r="K35">
            <v>30.304008</v>
          </cell>
          <cell r="L35">
            <v>2.850724</v>
          </cell>
          <cell r="M35">
            <v>0</v>
          </cell>
          <cell r="O35">
            <v>0</v>
          </cell>
          <cell r="Q35">
            <v>40.286732000000001</v>
          </cell>
        </row>
        <row r="42">
          <cell r="D42">
            <v>0.85499999999999998</v>
          </cell>
          <cell r="E42">
            <v>6.5389999999999997</v>
          </cell>
          <cell r="F42">
            <v>0</v>
          </cell>
          <cell r="G42">
            <v>1.919</v>
          </cell>
          <cell r="I42">
            <v>0</v>
          </cell>
          <cell r="J42">
            <v>0</v>
          </cell>
          <cell r="K42">
            <v>37.448269999999994</v>
          </cell>
          <cell r="L42">
            <v>0</v>
          </cell>
          <cell r="M42">
            <v>0</v>
          </cell>
          <cell r="O42">
            <v>0</v>
          </cell>
          <cell r="Q42">
            <v>46.761269999999996</v>
          </cell>
        </row>
        <row r="48">
          <cell r="D48">
            <v>282.86200000000002</v>
          </cell>
          <cell r="E48">
            <v>351.97399999999999</v>
          </cell>
          <cell r="F48">
            <v>272.76</v>
          </cell>
          <cell r="G48">
            <v>232.053</v>
          </cell>
          <cell r="I48">
            <v>141.08199999999999</v>
          </cell>
          <cell r="J48">
            <v>601.3130000000001</v>
          </cell>
          <cell r="K48">
            <v>14.339611</v>
          </cell>
          <cell r="L48">
            <v>33.217931</v>
          </cell>
          <cell r="M48">
            <v>35.113999999999997</v>
          </cell>
          <cell r="O48">
            <v>62.664938000000006</v>
          </cell>
          <cell r="Q48">
            <v>2034.2404799999999</v>
          </cell>
        </row>
        <row r="95">
          <cell r="D95">
            <v>1.7000000000000001E-2</v>
          </cell>
          <cell r="E95">
            <v>2.3E-2</v>
          </cell>
          <cell r="F95">
            <v>0.55800000000000005</v>
          </cell>
          <cell r="G95">
            <v>0</v>
          </cell>
          <cell r="Q95">
            <v>0.59800000000000009</v>
          </cell>
        </row>
        <row r="96">
          <cell r="D96">
            <v>0</v>
          </cell>
          <cell r="E96">
            <v>0</v>
          </cell>
          <cell r="F96">
            <v>2.5999999999999999E-2</v>
          </cell>
          <cell r="G96">
            <v>0</v>
          </cell>
          <cell r="Q96">
            <v>2.5999999999999999E-2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I107"/>
          <cell r="J107"/>
          <cell r="K107"/>
          <cell r="L107"/>
          <cell r="M107"/>
          <cell r="O107"/>
          <cell r="Q107">
            <v>0</v>
          </cell>
        </row>
        <row r="116">
          <cell r="D116">
            <v>452.40300000000002</v>
          </cell>
          <cell r="E116">
            <v>622.779</v>
          </cell>
          <cell r="F116">
            <v>374.93599999999998</v>
          </cell>
          <cell r="G116">
            <v>392.15199999999999</v>
          </cell>
          <cell r="I116">
            <v>209.596</v>
          </cell>
          <cell r="J116">
            <v>900.30800000000011</v>
          </cell>
          <cell r="K116">
            <v>130.828676</v>
          </cell>
          <cell r="L116">
            <v>54.354340000000001</v>
          </cell>
          <cell r="M116">
            <v>78.08</v>
          </cell>
          <cell r="O116">
            <v>79.201294000000004</v>
          </cell>
          <cell r="Q116">
            <v>3327.3363100000001</v>
          </cell>
        </row>
      </sheetData>
      <sheetData sheetId="39">
        <row r="10">
          <cell r="H10">
            <v>30.334</v>
          </cell>
        </row>
      </sheetData>
      <sheetData sheetId="40">
        <row r="10">
          <cell r="H10">
            <v>29.46</v>
          </cell>
        </row>
      </sheetData>
      <sheetData sheetId="41">
        <row r="10">
          <cell r="H10">
            <v>30.018999999999998</v>
          </cell>
        </row>
        <row r="35">
          <cell r="D35">
            <v>0.89800000000000002</v>
          </cell>
          <cell r="E35">
            <v>0</v>
          </cell>
          <cell r="F35">
            <v>0</v>
          </cell>
          <cell r="G35">
            <v>0</v>
          </cell>
          <cell r="J35">
            <v>0.129</v>
          </cell>
          <cell r="K35">
            <v>0</v>
          </cell>
          <cell r="L35">
            <v>32.825233999999995</v>
          </cell>
          <cell r="M35">
            <v>2.850724</v>
          </cell>
          <cell r="N35">
            <v>0</v>
          </cell>
          <cell r="P35">
            <v>0</v>
          </cell>
          <cell r="R35">
            <v>0.89546530207532271</v>
          </cell>
        </row>
        <row r="42">
          <cell r="D42">
            <v>0.96799999999999997</v>
          </cell>
          <cell r="E42">
            <v>6.1779999999999999</v>
          </cell>
          <cell r="F42">
            <v>0</v>
          </cell>
          <cell r="G42">
            <v>2.5369999999999999</v>
          </cell>
          <cell r="J42">
            <v>0</v>
          </cell>
          <cell r="K42">
            <v>0</v>
          </cell>
          <cell r="L42">
            <v>40.309603000000003</v>
          </cell>
          <cell r="M42">
            <v>0</v>
          </cell>
          <cell r="N42">
            <v>0</v>
          </cell>
          <cell r="P42">
            <v>0</v>
          </cell>
          <cell r="R42">
            <v>49.992603000000003</v>
          </cell>
        </row>
        <row r="48">
          <cell r="D48">
            <v>288.43</v>
          </cell>
          <cell r="E48">
            <v>344.90800000000002</v>
          </cell>
          <cell r="F48">
            <v>267.447</v>
          </cell>
          <cell r="G48">
            <v>241.971</v>
          </cell>
          <cell r="J48">
            <v>140.65100000000001</v>
          </cell>
          <cell r="K48">
            <v>608.82999999999993</v>
          </cell>
          <cell r="L48">
            <v>14.695138</v>
          </cell>
          <cell r="M48">
            <v>33.084620000000001</v>
          </cell>
          <cell r="N48">
            <v>35.144999999999996</v>
          </cell>
          <cell r="P48">
            <v>65.047528999999997</v>
          </cell>
          <cell r="R48">
            <v>2047.069287</v>
          </cell>
        </row>
        <row r="95">
          <cell r="D95">
            <v>0</v>
          </cell>
          <cell r="E95">
            <v>3.6999999999999998E-2</v>
          </cell>
          <cell r="F95">
            <v>0.432</v>
          </cell>
          <cell r="G95">
            <v>0</v>
          </cell>
          <cell r="R95">
            <v>0.46899999999999997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R9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J107"/>
          <cell r="K107"/>
          <cell r="L107"/>
          <cell r="M107"/>
          <cell r="N107"/>
          <cell r="P107"/>
          <cell r="R107">
            <v>0</v>
          </cell>
        </row>
        <row r="116">
          <cell r="D116">
            <v>490.07508999999999</v>
          </cell>
          <cell r="E116">
            <v>651.71400000000006</v>
          </cell>
          <cell r="F116">
            <v>356.69</v>
          </cell>
          <cell r="G116">
            <v>407.70600000000002</v>
          </cell>
          <cell r="J116">
            <v>209.90500000000003</v>
          </cell>
          <cell r="K116">
            <v>952.30700000000002</v>
          </cell>
          <cell r="L116">
            <v>140.65534</v>
          </cell>
          <cell r="M116">
            <v>54.396581999999995</v>
          </cell>
          <cell r="N116">
            <v>81.831999999999994</v>
          </cell>
          <cell r="P116">
            <v>83.510173999999992</v>
          </cell>
          <cell r="R116">
            <v>3461.4891859999998</v>
          </cell>
        </row>
      </sheetData>
      <sheetData sheetId="42">
        <row r="10">
          <cell r="H10">
            <v>25.696999999999999</v>
          </cell>
        </row>
      </sheetData>
      <sheetData sheetId="43">
        <row r="10">
          <cell r="H10">
            <v>29.572050000000001</v>
          </cell>
        </row>
      </sheetData>
      <sheetData sheetId="44">
        <row r="10">
          <cell r="H10">
            <v>31.523709999999998</v>
          </cell>
        </row>
        <row r="35">
          <cell r="D35">
            <v>7.980000000000001E-3</v>
          </cell>
          <cell r="E35">
            <v>3.4220000000000002</v>
          </cell>
          <cell r="F35">
            <v>0</v>
          </cell>
          <cell r="G35">
            <v>0</v>
          </cell>
          <cell r="J35">
            <v>0.129</v>
          </cell>
          <cell r="K35">
            <v>0</v>
          </cell>
          <cell r="L35">
            <v>36.026995999999997</v>
          </cell>
          <cell r="M35">
            <v>2.850724</v>
          </cell>
          <cell r="N35">
            <v>0</v>
          </cell>
          <cell r="P35">
            <v>0</v>
          </cell>
          <cell r="R35">
            <v>42.436699999999995</v>
          </cell>
        </row>
        <row r="42">
          <cell r="D42">
            <v>1.0507500000000001</v>
          </cell>
          <cell r="E42">
            <v>6.08</v>
          </cell>
          <cell r="F42">
            <v>0.14199999999999999</v>
          </cell>
          <cell r="G42">
            <v>2.9359999999999999</v>
          </cell>
          <cell r="J42">
            <v>0</v>
          </cell>
          <cell r="K42">
            <v>0</v>
          </cell>
          <cell r="L42">
            <v>41.215411000000003</v>
          </cell>
          <cell r="M42">
            <v>0</v>
          </cell>
          <cell r="N42">
            <v>0</v>
          </cell>
          <cell r="P42">
            <v>0</v>
          </cell>
          <cell r="R42">
            <v>51.424161000000005</v>
          </cell>
        </row>
        <row r="48">
          <cell r="D48">
            <v>298.73374999999999</v>
          </cell>
          <cell r="E48">
            <v>350.70299999999997</v>
          </cell>
          <cell r="F48">
            <v>267.44900000000001</v>
          </cell>
          <cell r="G48">
            <v>245.79300000000001</v>
          </cell>
          <cell r="J48">
            <v>139.20000000000002</v>
          </cell>
          <cell r="K48">
            <v>621.22500000000002</v>
          </cell>
          <cell r="L48">
            <v>20.235958</v>
          </cell>
          <cell r="M48">
            <v>32.538807000000006</v>
          </cell>
          <cell r="N48">
            <v>36.716999999999999</v>
          </cell>
          <cell r="P48">
            <v>65.967498000000006</v>
          </cell>
          <cell r="R48">
            <v>2078.563013</v>
          </cell>
        </row>
        <row r="95">
          <cell r="D95">
            <v>1.4999999999999999E-4</v>
          </cell>
          <cell r="E95">
            <v>-1.4999999999999999E-2</v>
          </cell>
          <cell r="F95">
            <v>0.57599999999999996</v>
          </cell>
          <cell r="G95">
            <v>0</v>
          </cell>
          <cell r="R95">
            <v>0.56114999999999993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R9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J107"/>
          <cell r="K107"/>
          <cell r="L107"/>
          <cell r="M107"/>
          <cell r="N107"/>
          <cell r="P107"/>
          <cell r="R107">
            <v>0</v>
          </cell>
        </row>
        <row r="116">
          <cell r="D116">
            <v>489.61428000000001</v>
          </cell>
          <cell r="E116">
            <v>632.89400000000001</v>
          </cell>
          <cell r="F116">
            <v>353.34100000000001</v>
          </cell>
          <cell r="G116">
            <v>417.904</v>
          </cell>
          <cell r="J116">
            <v>204.959</v>
          </cell>
          <cell r="K116">
            <v>955.25199999999995</v>
          </cell>
          <cell r="L116">
            <v>181.30396500000001</v>
          </cell>
          <cell r="M116">
            <v>54.760030000000008</v>
          </cell>
          <cell r="N116">
            <v>78.248999999999995</v>
          </cell>
          <cell r="P116">
            <v>84.423603000000014</v>
          </cell>
          <cell r="R116">
            <v>3452.7008780000001</v>
          </cell>
        </row>
      </sheetData>
      <sheetData sheetId="45">
        <row r="10">
          <cell r="H10">
            <v>31.307320000000001</v>
          </cell>
        </row>
      </sheetData>
      <sheetData sheetId="46">
        <row r="10">
          <cell r="H10">
            <v>33.552039999999998</v>
          </cell>
        </row>
      </sheetData>
      <sheetData sheetId="47">
        <row r="10">
          <cell r="H10">
            <v>35.174190000000003</v>
          </cell>
        </row>
        <row r="35">
          <cell r="D35">
            <v>4.3526400000000001</v>
          </cell>
          <cell r="E35">
            <v>8.9600000000000009</v>
          </cell>
          <cell r="F35">
            <v>0</v>
          </cell>
          <cell r="G35">
            <v>0</v>
          </cell>
          <cell r="J35">
            <v>0.129</v>
          </cell>
          <cell r="K35">
            <v>0</v>
          </cell>
          <cell r="L35">
            <v>39.004060000000003</v>
          </cell>
          <cell r="M35">
            <v>2.850724</v>
          </cell>
          <cell r="N35">
            <v>0</v>
          </cell>
          <cell r="P35">
            <v>0</v>
          </cell>
          <cell r="R35">
            <v>55.296424000000002</v>
          </cell>
        </row>
        <row r="42">
          <cell r="D42">
            <v>0.44845999999999997</v>
          </cell>
          <cell r="E42">
            <v>3.0840000000000001</v>
          </cell>
          <cell r="G42">
            <v>3.0259999999999998</v>
          </cell>
          <cell r="J42">
            <v>0</v>
          </cell>
          <cell r="K42">
            <v>0</v>
          </cell>
          <cell r="L42">
            <v>48.816916999999997</v>
          </cell>
          <cell r="M42">
            <v>0</v>
          </cell>
          <cell r="N42">
            <v>0</v>
          </cell>
          <cell r="P42">
            <v>0</v>
          </cell>
          <cell r="R42">
            <v>55.458376999999999</v>
          </cell>
        </row>
        <row r="48">
          <cell r="D48">
            <v>301.95787999999999</v>
          </cell>
          <cell r="E48">
            <v>351.53899999999999</v>
          </cell>
          <cell r="F48">
            <v>249.09</v>
          </cell>
          <cell r="G48">
            <v>262.16699999999997</v>
          </cell>
          <cell r="J48">
            <v>139.02700000000002</v>
          </cell>
          <cell r="K48">
            <v>641.19100000000003</v>
          </cell>
          <cell r="L48">
            <v>20.238782</v>
          </cell>
          <cell r="M48">
            <v>31.976997000000001</v>
          </cell>
          <cell r="N48">
            <v>38.853000000000002</v>
          </cell>
          <cell r="P48">
            <v>68.677248000000006</v>
          </cell>
          <cell r="R48">
            <v>2104.7179070000002</v>
          </cell>
        </row>
        <row r="95">
          <cell r="D95">
            <v>1.5880000000000002E-2</v>
          </cell>
          <cell r="E95">
            <v>4.7E-2</v>
          </cell>
          <cell r="F95">
            <v>0.52700000000000002</v>
          </cell>
          <cell r="G95">
            <v>0</v>
          </cell>
          <cell r="R95">
            <v>0.58987999999999996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R96">
            <v>0</v>
          </cell>
        </row>
        <row r="107">
          <cell r="D107">
            <v>0</v>
          </cell>
          <cell r="E107">
            <v>1.151</v>
          </cell>
          <cell r="F107">
            <v>0</v>
          </cell>
          <cell r="G107">
            <v>0</v>
          </cell>
          <cell r="J107"/>
          <cell r="K107"/>
          <cell r="L107"/>
          <cell r="M107"/>
          <cell r="N107"/>
          <cell r="P107"/>
          <cell r="R107">
            <v>1.151</v>
          </cell>
        </row>
        <row r="116">
          <cell r="D116">
            <v>498.29641000000004</v>
          </cell>
          <cell r="E116">
            <v>643.31700000000001</v>
          </cell>
          <cell r="F116">
            <v>370.42899999999997</v>
          </cell>
          <cell r="G116">
            <v>427.66300000000001</v>
          </cell>
          <cell r="J116">
            <v>205.25900000000001</v>
          </cell>
          <cell r="K116">
            <v>987.02600000000007</v>
          </cell>
          <cell r="L116">
            <v>190.89623399999999</v>
          </cell>
          <cell r="M116">
            <v>55.693326000000006</v>
          </cell>
          <cell r="N116">
            <v>78.95</v>
          </cell>
          <cell r="P116">
            <v>85.49325300000001</v>
          </cell>
          <cell r="R116">
            <v>3543.0232230000006</v>
          </cell>
        </row>
      </sheetData>
      <sheetData sheetId="48">
        <row r="10">
          <cell r="H10">
            <v>32.095369999999996</v>
          </cell>
        </row>
      </sheetData>
      <sheetData sheetId="49">
        <row r="10">
          <cell r="H10">
            <v>29.057560000000002</v>
          </cell>
        </row>
      </sheetData>
      <sheetData sheetId="50">
        <row r="10">
          <cell r="H10">
            <v>39.571210000000001</v>
          </cell>
        </row>
        <row r="35">
          <cell r="D35">
            <v>0.48636000000000001</v>
          </cell>
          <cell r="E35">
            <v>8.4049999999999994</v>
          </cell>
          <cell r="F35">
            <v>0</v>
          </cell>
          <cell r="G35">
            <v>0</v>
          </cell>
          <cell r="J35">
            <v>0.129</v>
          </cell>
          <cell r="K35">
            <v>0</v>
          </cell>
          <cell r="L35">
            <v>40.791927000000001</v>
          </cell>
          <cell r="M35">
            <v>2.850724</v>
          </cell>
          <cell r="N35">
            <v>0</v>
          </cell>
          <cell r="P35">
            <v>0</v>
          </cell>
          <cell r="R35">
            <v>52.663010999999997</v>
          </cell>
        </row>
        <row r="42">
          <cell r="D42">
            <v>0.39522000000000002</v>
          </cell>
          <cell r="E42">
            <v>2.625</v>
          </cell>
          <cell r="F42">
            <v>3.0000000000000001E-3</v>
          </cell>
          <cell r="G42">
            <v>3.17</v>
          </cell>
          <cell r="J42">
            <v>0</v>
          </cell>
          <cell r="K42">
            <v>0</v>
          </cell>
          <cell r="L42">
            <v>50.964053</v>
          </cell>
          <cell r="M42">
            <v>0</v>
          </cell>
          <cell r="N42">
            <v>0</v>
          </cell>
          <cell r="P42">
            <v>0</v>
          </cell>
          <cell r="R42">
            <v>57.157273000000004</v>
          </cell>
        </row>
        <row r="48">
          <cell r="D48">
            <v>302.40850000000006</v>
          </cell>
          <cell r="E48">
            <v>351.74900000000002</v>
          </cell>
          <cell r="F48">
            <v>246.82599999999999</v>
          </cell>
          <cell r="G48">
            <v>259.56200000000001</v>
          </cell>
          <cell r="J48">
            <v>136.98600000000002</v>
          </cell>
          <cell r="K48">
            <v>652.09300000000007</v>
          </cell>
          <cell r="L48">
            <v>20.159427999999998</v>
          </cell>
          <cell r="M48">
            <v>32.499701000000002</v>
          </cell>
          <cell r="N48">
            <v>40.173999999999992</v>
          </cell>
          <cell r="P48">
            <v>65.923843999999988</v>
          </cell>
          <cell r="R48">
            <v>2108.3814730000004</v>
          </cell>
        </row>
        <row r="95">
          <cell r="D95">
            <v>4.3899999999999998E-3</v>
          </cell>
          <cell r="E95">
            <v>3.5999999999999997E-2</v>
          </cell>
          <cell r="F95">
            <v>0.69199999999999995</v>
          </cell>
          <cell r="G95">
            <v>0</v>
          </cell>
          <cell r="J95"/>
          <cell r="L95"/>
          <cell r="M95"/>
          <cell r="N95"/>
          <cell r="P95"/>
          <cell r="R95">
            <v>0.73238999999999999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J96"/>
          <cell r="L96"/>
          <cell r="M96"/>
          <cell r="N96"/>
          <cell r="P96"/>
          <cell r="R96">
            <v>0</v>
          </cell>
        </row>
        <row r="107">
          <cell r="D107">
            <v>0</v>
          </cell>
          <cell r="E107">
            <v>1.27</v>
          </cell>
          <cell r="F107">
            <v>0</v>
          </cell>
          <cell r="G107">
            <v>0</v>
          </cell>
          <cell r="J107"/>
          <cell r="K107"/>
          <cell r="L107"/>
          <cell r="M107"/>
          <cell r="N107"/>
          <cell r="P107"/>
          <cell r="R107">
            <v>1.27</v>
          </cell>
        </row>
        <row r="116">
          <cell r="D116">
            <v>492.05631000000005</v>
          </cell>
          <cell r="E116">
            <v>666.29300000000001</v>
          </cell>
          <cell r="F116">
            <v>371.17899999999997</v>
          </cell>
          <cell r="G116">
            <v>423.24599999999998</v>
          </cell>
          <cell r="J116">
            <v>204.72500000000002</v>
          </cell>
          <cell r="K116">
            <v>1017.282</v>
          </cell>
          <cell r="L116">
            <v>189.49916399999998</v>
          </cell>
          <cell r="M116">
            <v>59.204931000000002</v>
          </cell>
          <cell r="N116">
            <v>82.145999999999987</v>
          </cell>
          <cell r="P116">
            <v>85.171341999999981</v>
          </cell>
          <cell r="R116">
            <v>3590.8027470000002</v>
          </cell>
        </row>
      </sheetData>
      <sheetData sheetId="51">
        <row r="10">
          <cell r="H10">
            <v>32.530180000000001</v>
          </cell>
        </row>
      </sheetData>
      <sheetData sheetId="52">
        <row r="10">
          <cell r="H10">
            <v>36.526859999999999</v>
          </cell>
        </row>
      </sheetData>
      <sheetData sheetId="53">
        <row r="10">
          <cell r="H10">
            <v>33.01435</v>
          </cell>
        </row>
        <row r="35">
          <cell r="D35">
            <v>7.8948900000000002</v>
          </cell>
          <cell r="E35">
            <v>13.914999999999999</v>
          </cell>
          <cell r="F35">
            <v>0</v>
          </cell>
          <cell r="G35">
            <v>0</v>
          </cell>
          <cell r="J35">
            <v>0.129</v>
          </cell>
          <cell r="K35">
            <v>0</v>
          </cell>
          <cell r="L35">
            <v>41.788628000000003</v>
          </cell>
          <cell r="M35">
            <v>3.6980840000000001</v>
          </cell>
          <cell r="N35">
            <v>0</v>
          </cell>
          <cell r="P35">
            <v>0</v>
          </cell>
          <cell r="R35">
            <v>67.425601999999998</v>
          </cell>
        </row>
        <row r="42">
          <cell r="D42">
            <v>0.34093000000000001</v>
          </cell>
          <cell r="E42">
            <v>2.5670000000000002</v>
          </cell>
          <cell r="F42">
            <v>0.14399999999999999</v>
          </cell>
          <cell r="G42">
            <v>4.4050000000000002</v>
          </cell>
          <cell r="J42">
            <v>0</v>
          </cell>
          <cell r="K42">
            <v>0</v>
          </cell>
          <cell r="L42">
            <v>61.976742000000002</v>
          </cell>
          <cell r="M42">
            <v>0</v>
          </cell>
          <cell r="N42">
            <v>0</v>
          </cell>
          <cell r="P42">
            <v>0</v>
          </cell>
          <cell r="R42">
            <v>69.433672000000001</v>
          </cell>
        </row>
        <row r="48">
          <cell r="D48">
            <v>296.16401000000002</v>
          </cell>
          <cell r="E48">
            <v>343.03800000000001</v>
          </cell>
          <cell r="F48">
            <v>242.63499999999999</v>
          </cell>
          <cell r="G48">
            <v>264.81900000000002</v>
          </cell>
          <cell r="J48">
            <v>134.88900000000001</v>
          </cell>
          <cell r="K48">
            <v>647.13900000000001</v>
          </cell>
          <cell r="L48">
            <v>21.577921</v>
          </cell>
          <cell r="M48">
            <v>34.123128999999999</v>
          </cell>
          <cell r="N48">
            <v>32.426000000000002</v>
          </cell>
          <cell r="P48">
            <v>68.711252000000002</v>
          </cell>
          <cell r="R48">
            <v>2085.5223120000001</v>
          </cell>
        </row>
        <row r="95">
          <cell r="D95">
            <v>1.3800000000000002E-4</v>
          </cell>
          <cell r="E95">
            <v>5.6000000000000001E-2</v>
          </cell>
          <cell r="F95">
            <v>0.59399999999999997</v>
          </cell>
          <cell r="G95">
            <v>0</v>
          </cell>
          <cell r="J95"/>
          <cell r="L95"/>
          <cell r="M95"/>
          <cell r="N95"/>
          <cell r="P95"/>
          <cell r="R95">
            <v>0.65013799999999999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J96"/>
          <cell r="L96"/>
          <cell r="M96"/>
          <cell r="N96"/>
          <cell r="P96"/>
          <cell r="R96">
            <v>0</v>
          </cell>
        </row>
        <row r="107">
          <cell r="D107">
            <v>0</v>
          </cell>
          <cell r="E107">
            <v>1.3240000000000001</v>
          </cell>
          <cell r="F107">
            <v>0</v>
          </cell>
          <cell r="G107">
            <v>0</v>
          </cell>
          <cell r="J107"/>
          <cell r="K107"/>
          <cell r="L107"/>
          <cell r="M107"/>
          <cell r="N107"/>
          <cell r="P107"/>
          <cell r="R107">
            <v>1.3240000000000001</v>
          </cell>
        </row>
        <row r="116">
          <cell r="D116">
            <v>524.74217800000008</v>
          </cell>
          <cell r="E116">
            <v>684.22500000000002</v>
          </cell>
          <cell r="F116">
            <v>356.87799999999999</v>
          </cell>
          <cell r="G116">
            <v>443.45400000000001</v>
          </cell>
          <cell r="J116">
            <v>204.26499999999999</v>
          </cell>
          <cell r="K116">
            <v>1053.123</v>
          </cell>
          <cell r="L116">
            <v>204.44282999999999</v>
          </cell>
          <cell r="M116">
            <v>62.543267000000014</v>
          </cell>
          <cell r="N116">
            <v>70.814000000000007</v>
          </cell>
          <cell r="P116">
            <v>87.854638999999992</v>
          </cell>
          <cell r="R116">
            <v>3692.3419139999996</v>
          </cell>
        </row>
      </sheetData>
      <sheetData sheetId="54">
        <row r="12">
          <cell r="H12">
            <v>60.853000000000002</v>
          </cell>
        </row>
      </sheetData>
      <sheetData sheetId="55">
        <row r="10">
          <cell r="H10">
            <v>36.159479999999995</v>
          </cell>
        </row>
      </sheetData>
      <sheetData sheetId="56">
        <row r="10">
          <cell r="H10">
            <v>31.937139999999999</v>
          </cell>
        </row>
        <row r="35">
          <cell r="D35">
            <v>8.3344400000000007</v>
          </cell>
          <cell r="E35">
            <v>8.5440000000000005</v>
          </cell>
          <cell r="F35">
            <v>0</v>
          </cell>
          <cell r="G35">
            <v>0</v>
          </cell>
          <cell r="J35">
            <v>0.129</v>
          </cell>
          <cell r="K35">
            <v>0</v>
          </cell>
          <cell r="L35">
            <v>43.927464999999998</v>
          </cell>
          <cell r="M35">
            <v>3.7921749999999999</v>
          </cell>
          <cell r="N35">
            <v>0</v>
          </cell>
          <cell r="P35">
            <v>0</v>
          </cell>
          <cell r="R35">
            <v>64.727080000000001</v>
          </cell>
        </row>
        <row r="42">
          <cell r="D42">
            <v>0.28555999999999998</v>
          </cell>
          <cell r="E42">
            <v>2.4489999999999998</v>
          </cell>
          <cell r="F42">
            <v>0.51400000000000001</v>
          </cell>
          <cell r="G42">
            <v>6.92</v>
          </cell>
          <cell r="J42">
            <v>0</v>
          </cell>
          <cell r="K42">
            <v>0</v>
          </cell>
          <cell r="L42">
            <v>66.670143999999993</v>
          </cell>
          <cell r="M42">
            <v>0</v>
          </cell>
          <cell r="N42">
            <v>0</v>
          </cell>
          <cell r="P42">
            <v>0</v>
          </cell>
          <cell r="R42">
            <v>76.838703999999993</v>
          </cell>
        </row>
        <row r="48">
          <cell r="D48">
            <v>300.25342000000001</v>
          </cell>
          <cell r="E48">
            <v>335.98700000000002</v>
          </cell>
          <cell r="F48">
            <v>243.55600000000001</v>
          </cell>
          <cell r="G48">
            <v>267.202</v>
          </cell>
          <cell r="J48">
            <v>134.98400000000001</v>
          </cell>
          <cell r="K48">
            <v>635.21500000000003</v>
          </cell>
          <cell r="L48">
            <v>21.827003999999999</v>
          </cell>
          <cell r="M48">
            <v>36.034641000000008</v>
          </cell>
          <cell r="N48">
            <v>36.423000000000002</v>
          </cell>
          <cell r="P48">
            <v>73.170168000000004</v>
          </cell>
          <cell r="R48">
            <v>2084.6522330000003</v>
          </cell>
        </row>
        <row r="95">
          <cell r="D95">
            <v>1.3800000000000002E-4</v>
          </cell>
          <cell r="E95">
            <v>3.1E-2</v>
          </cell>
          <cell r="F95">
            <v>0.86499999999999999</v>
          </cell>
          <cell r="G95">
            <v>0</v>
          </cell>
          <cell r="J95"/>
          <cell r="L95"/>
          <cell r="M95"/>
          <cell r="N95"/>
          <cell r="P95"/>
          <cell r="R95">
            <v>0.89613799999999999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J96"/>
          <cell r="L96"/>
          <cell r="M96"/>
          <cell r="N96"/>
          <cell r="P96"/>
          <cell r="R96">
            <v>0</v>
          </cell>
        </row>
        <row r="107">
          <cell r="D107">
            <v>0</v>
          </cell>
          <cell r="E107">
            <v>1.5409999999999999</v>
          </cell>
          <cell r="F107">
            <v>0</v>
          </cell>
          <cell r="G107">
            <v>0</v>
          </cell>
          <cell r="J107"/>
          <cell r="K107"/>
          <cell r="L107"/>
          <cell r="M107"/>
          <cell r="N107"/>
          <cell r="P107"/>
          <cell r="R107">
            <v>1.5409999999999999</v>
          </cell>
        </row>
        <row r="116">
          <cell r="D116">
            <v>524.32785999999999</v>
          </cell>
          <cell r="E116">
            <v>711.12800000000004</v>
          </cell>
          <cell r="F116">
            <v>346.67599999999999</v>
          </cell>
          <cell r="G116">
            <v>453.41</v>
          </cell>
          <cell r="J116">
            <v>212.49200000000002</v>
          </cell>
          <cell r="K116">
            <v>1039.7370000000001</v>
          </cell>
          <cell r="L116">
            <v>221.71432900000002</v>
          </cell>
          <cell r="M116">
            <v>64.456619000000003</v>
          </cell>
          <cell r="N116">
            <v>70.622</v>
          </cell>
          <cell r="P116">
            <v>91.656577000000013</v>
          </cell>
          <cell r="R116">
            <v>3736.2203850000005</v>
          </cell>
        </row>
      </sheetData>
      <sheetData sheetId="57">
        <row r="12">
          <cell r="H12">
            <v>60.887999999999998</v>
          </cell>
        </row>
      </sheetData>
      <sheetData sheetId="58">
        <row r="10">
          <cell r="H10">
            <v>43.478059999999999</v>
          </cell>
        </row>
      </sheetData>
      <sheetData sheetId="59">
        <row r="10">
          <cell r="H10">
            <v>42.811</v>
          </cell>
        </row>
        <row r="35">
          <cell r="D35">
            <v>5.81</v>
          </cell>
          <cell r="E35">
            <v>6.3179999999999996</v>
          </cell>
          <cell r="F35">
            <v>0</v>
          </cell>
          <cell r="G35">
            <v>0</v>
          </cell>
          <cell r="J35">
            <v>0.129</v>
          </cell>
          <cell r="K35">
            <v>0</v>
          </cell>
          <cell r="L35">
            <v>44.443606000000003</v>
          </cell>
          <cell r="M35">
            <v>3.7921749999999999</v>
          </cell>
          <cell r="N35">
            <v>0</v>
          </cell>
          <cell r="P35">
            <v>0</v>
          </cell>
          <cell r="R35">
            <v>60.492781000000001</v>
          </cell>
        </row>
        <row r="42">
          <cell r="D42">
            <v>0.22900000000000001</v>
          </cell>
          <cell r="E42">
            <v>2.1379999999999999</v>
          </cell>
          <cell r="F42">
            <v>0</v>
          </cell>
          <cell r="G42">
            <v>5.78</v>
          </cell>
          <cell r="J42">
            <v>0</v>
          </cell>
          <cell r="K42">
            <v>0</v>
          </cell>
          <cell r="L42">
            <v>67.709076999999994</v>
          </cell>
          <cell r="M42">
            <v>0</v>
          </cell>
          <cell r="N42">
            <v>0</v>
          </cell>
          <cell r="P42">
            <v>0</v>
          </cell>
          <cell r="R42">
            <v>75.856076999999999</v>
          </cell>
        </row>
        <row r="48">
          <cell r="D48">
            <v>303.90499999999997</v>
          </cell>
          <cell r="E48">
            <v>335.65</v>
          </cell>
          <cell r="F48">
            <v>234.58799999999999</v>
          </cell>
          <cell r="G48">
            <v>276.255</v>
          </cell>
          <cell r="J48">
            <v>133.82</v>
          </cell>
          <cell r="K48">
            <v>642.68999999999994</v>
          </cell>
          <cell r="L48">
            <v>21.554694000000001</v>
          </cell>
          <cell r="M48">
            <v>36.324192000000004</v>
          </cell>
          <cell r="N48">
            <v>38.177999999999997</v>
          </cell>
          <cell r="P48">
            <v>74.696526999999989</v>
          </cell>
          <cell r="R48">
            <v>2097.6614129999998</v>
          </cell>
        </row>
        <row r="95">
          <cell r="D95">
            <v>4.0000000000000001E-3</v>
          </cell>
          <cell r="E95">
            <v>6.4000000000000001E-2</v>
          </cell>
          <cell r="F95">
            <v>0.496</v>
          </cell>
          <cell r="G95">
            <v>0</v>
          </cell>
          <cell r="J95"/>
          <cell r="L95"/>
          <cell r="M95"/>
          <cell r="N95"/>
          <cell r="P95"/>
          <cell r="R95">
            <v>0.56399999999999995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J96"/>
          <cell r="L96"/>
          <cell r="M96"/>
          <cell r="N96"/>
          <cell r="P96"/>
          <cell r="R96">
            <v>0</v>
          </cell>
        </row>
        <row r="107">
          <cell r="D107">
            <v>0</v>
          </cell>
          <cell r="E107">
            <v>1.6679999999999999</v>
          </cell>
          <cell r="F107">
            <v>0</v>
          </cell>
          <cell r="G107">
            <v>0</v>
          </cell>
          <cell r="J107"/>
          <cell r="K107"/>
          <cell r="L107"/>
          <cell r="M107"/>
          <cell r="N107"/>
          <cell r="P107"/>
          <cell r="R107">
            <v>1.6679999999999999</v>
          </cell>
        </row>
        <row r="116">
          <cell r="D116">
            <v>542.89</v>
          </cell>
          <cell r="E116">
            <v>760.60900000000004</v>
          </cell>
          <cell r="F116">
            <v>357.15699999999998</v>
          </cell>
          <cell r="G116">
            <v>444.04399999999998</v>
          </cell>
          <cell r="J116">
            <v>209.89499999999998</v>
          </cell>
          <cell r="K116">
            <v>1054.145</v>
          </cell>
          <cell r="L116">
            <v>227.80889099999999</v>
          </cell>
          <cell r="M116">
            <v>65.31474</v>
          </cell>
          <cell r="N116">
            <v>75.024999999999991</v>
          </cell>
          <cell r="P116">
            <v>93.297269999999997</v>
          </cell>
          <cell r="R116">
            <v>3830.1859009999998</v>
          </cell>
        </row>
      </sheetData>
      <sheetData sheetId="60">
        <row r="10">
          <cell r="H10">
            <v>42.864479999999993</v>
          </cell>
        </row>
      </sheetData>
      <sheetData sheetId="61">
        <row r="10">
          <cell r="H10">
            <v>40.244489999999999</v>
          </cell>
        </row>
      </sheetData>
      <sheetData sheetId="62">
        <row r="10">
          <cell r="H10">
            <v>33.226169999999996</v>
          </cell>
        </row>
        <row r="35">
          <cell r="D35">
            <v>0</v>
          </cell>
          <cell r="E35">
            <v>7.67</v>
          </cell>
          <cell r="F35">
            <v>0</v>
          </cell>
          <cell r="G35">
            <v>0</v>
          </cell>
          <cell r="J35">
            <v>0.129</v>
          </cell>
          <cell r="K35">
            <v>0</v>
          </cell>
          <cell r="L35">
            <v>42.845833999999996</v>
          </cell>
          <cell r="M35">
            <v>2.850724</v>
          </cell>
          <cell r="N35">
            <v>0</v>
          </cell>
          <cell r="O35">
            <v>0</v>
          </cell>
          <cell r="Q35">
            <v>53.495557999999996</v>
          </cell>
        </row>
        <row r="42">
          <cell r="D42">
            <v>0.17111000000000001</v>
          </cell>
          <cell r="E42">
            <v>1.9370000000000001</v>
          </cell>
          <cell r="F42">
            <v>0</v>
          </cell>
          <cell r="G42">
            <v>5.7750000000000004</v>
          </cell>
          <cell r="J42">
            <v>0</v>
          </cell>
          <cell r="K42">
            <v>0</v>
          </cell>
          <cell r="L42">
            <v>68.654898000000003</v>
          </cell>
          <cell r="M42">
            <v>0</v>
          </cell>
          <cell r="N42">
            <v>0</v>
          </cell>
          <cell r="O42">
            <v>0</v>
          </cell>
          <cell r="Q42">
            <v>76.538008000000005</v>
          </cell>
        </row>
        <row r="48">
          <cell r="D48">
            <v>298.61473999999998</v>
          </cell>
          <cell r="E48">
            <v>326.99</v>
          </cell>
          <cell r="F48">
            <v>235.15799999999999</v>
          </cell>
          <cell r="G48">
            <v>277.60899999999998</v>
          </cell>
          <cell r="J48">
            <v>134.99200000000002</v>
          </cell>
          <cell r="K48">
            <v>648.78099999999995</v>
          </cell>
          <cell r="L48">
            <v>21.595896</v>
          </cell>
          <cell r="M48">
            <v>32.499701000000002</v>
          </cell>
          <cell r="N48">
            <v>37.965999999999994</v>
          </cell>
          <cell r="O48">
            <v>74.032331999999997</v>
          </cell>
          <cell r="Q48">
            <v>2088.2386689999998</v>
          </cell>
        </row>
        <row r="95">
          <cell r="D95">
            <v>3.4129999999999998E-3</v>
          </cell>
          <cell r="E95">
            <v>0.02</v>
          </cell>
          <cell r="F95">
            <v>0.48099999999999998</v>
          </cell>
          <cell r="G95">
            <v>0</v>
          </cell>
          <cell r="J95"/>
          <cell r="L95"/>
          <cell r="M95"/>
          <cell r="N95"/>
          <cell r="O95"/>
          <cell r="Q95">
            <v>0.504413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J96"/>
          <cell r="L96"/>
          <cell r="M96"/>
          <cell r="N96"/>
          <cell r="O96"/>
          <cell r="Q96">
            <v>0</v>
          </cell>
        </row>
        <row r="107">
          <cell r="D107">
            <v>0</v>
          </cell>
          <cell r="E107">
            <v>1.415</v>
          </cell>
          <cell r="F107">
            <v>0</v>
          </cell>
          <cell r="G107">
            <v>0</v>
          </cell>
          <cell r="J107"/>
          <cell r="K107"/>
          <cell r="L107"/>
          <cell r="M107"/>
          <cell r="N107"/>
          <cell r="O107"/>
          <cell r="Q107">
            <v>1.415</v>
          </cell>
        </row>
        <row r="284">
          <cell r="D284">
            <v>521.96600000000001</v>
          </cell>
          <cell r="E284">
            <v>808.05200000000002</v>
          </cell>
          <cell r="F284">
            <v>363.68099999999998</v>
          </cell>
          <cell r="G284">
            <v>458.47500000000002</v>
          </cell>
          <cell r="J284">
            <v>208.32600000000002</v>
          </cell>
          <cell r="K284">
            <v>1071.6720000000003</v>
          </cell>
          <cell r="L284">
            <v>351.95184100000006</v>
          </cell>
          <cell r="M284">
            <v>5.7802360000000004</v>
          </cell>
          <cell r="N284">
            <v>74.405000000000001</v>
          </cell>
          <cell r="O284">
            <v>94.992263999999992</v>
          </cell>
          <cell r="Q284">
            <v>3959.3013410000003</v>
          </cell>
        </row>
      </sheetData>
      <sheetData sheetId="63">
        <row r="10">
          <cell r="H10">
            <v>35.219859999999997</v>
          </cell>
        </row>
      </sheetData>
      <sheetData sheetId="64">
        <row r="10">
          <cell r="H10">
            <v>35.305800000000005</v>
          </cell>
        </row>
      </sheetData>
      <sheetData sheetId="65">
        <row r="10">
          <cell r="H10">
            <v>32.301459999999999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J35">
            <v>0</v>
          </cell>
          <cell r="K35">
            <v>0</v>
          </cell>
          <cell r="L35">
            <v>43.088920999999999</v>
          </cell>
          <cell r="M35">
            <v>5.9791179999999997</v>
          </cell>
          <cell r="N35">
            <v>0</v>
          </cell>
          <cell r="O35">
            <v>0</v>
          </cell>
          <cell r="Q35">
            <v>49.068038999999999</v>
          </cell>
        </row>
        <row r="42">
          <cell r="D42">
            <v>0.11203</v>
          </cell>
          <cell r="E42">
            <v>1.74</v>
          </cell>
          <cell r="F42">
            <v>0</v>
          </cell>
          <cell r="G42">
            <v>6.0250000000000004</v>
          </cell>
          <cell r="J42">
            <v>0</v>
          </cell>
          <cell r="K42">
            <v>0</v>
          </cell>
          <cell r="L42">
            <v>68.58108399999999</v>
          </cell>
          <cell r="M42">
            <v>0</v>
          </cell>
          <cell r="N42">
            <v>0</v>
          </cell>
          <cell r="O42">
            <v>0</v>
          </cell>
          <cell r="Q42">
            <v>76.458113999999995</v>
          </cell>
        </row>
        <row r="48">
          <cell r="D48">
            <v>277.30038999999994</v>
          </cell>
          <cell r="E48">
            <v>334.48200000000003</v>
          </cell>
          <cell r="F48">
            <v>239.31399999999999</v>
          </cell>
          <cell r="G48">
            <v>272.625</v>
          </cell>
          <cell r="J48">
            <v>136.80000000000001</v>
          </cell>
          <cell r="K48">
            <v>658.85500000000002</v>
          </cell>
          <cell r="L48">
            <v>21.713795999999999</v>
          </cell>
          <cell r="M48">
            <v>39.371554000000003</v>
          </cell>
          <cell r="N48">
            <v>38.274999999999991</v>
          </cell>
          <cell r="O48">
            <v>76.185290000000009</v>
          </cell>
          <cell r="Q48">
            <v>2094.9220299999997</v>
          </cell>
        </row>
        <row r="95">
          <cell r="D95">
            <v>0</v>
          </cell>
          <cell r="E95">
            <v>5.5E-2</v>
          </cell>
          <cell r="F95">
            <v>0.48099999999999998</v>
          </cell>
          <cell r="G95">
            <v>0</v>
          </cell>
          <cell r="J95"/>
          <cell r="L95"/>
          <cell r="M95"/>
          <cell r="N95"/>
          <cell r="Q95">
            <v>0.53600000000000003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J96"/>
          <cell r="L96"/>
          <cell r="M96"/>
          <cell r="N96"/>
          <cell r="Q96">
            <v>0</v>
          </cell>
        </row>
        <row r="107">
          <cell r="D107">
            <v>0</v>
          </cell>
          <cell r="E107">
            <v>1.5389999999999999</v>
          </cell>
          <cell r="F107">
            <v>0</v>
          </cell>
          <cell r="G107">
            <v>0</v>
          </cell>
          <cell r="J107"/>
          <cell r="K107"/>
          <cell r="L107"/>
          <cell r="M107"/>
          <cell r="N107"/>
          <cell r="Q107">
            <v>1.5389999999999999</v>
          </cell>
        </row>
        <row r="284">
          <cell r="D284">
            <v>573.13641999999993</v>
          </cell>
          <cell r="E284">
            <v>844.82100000000003</v>
          </cell>
          <cell r="F284">
            <v>383.78</v>
          </cell>
          <cell r="G284">
            <v>485.74799999999999</v>
          </cell>
          <cell r="H284">
            <v>2287.4854200000004</v>
          </cell>
          <cell r="J284">
            <v>205.797</v>
          </cell>
          <cell r="K284">
            <v>1096.462</v>
          </cell>
          <cell r="L284">
            <v>389.50893700000006</v>
          </cell>
          <cell r="M284">
            <v>2.8608700000000002</v>
          </cell>
          <cell r="N284">
            <v>79.751000000000005</v>
          </cell>
          <cell r="O284">
            <v>96.774318000000008</v>
          </cell>
          <cell r="P284">
            <v>1871.154125</v>
          </cell>
        </row>
      </sheetData>
      <sheetData sheetId="66">
        <row r="10">
          <cell r="H10">
            <v>39.331330000000001</v>
          </cell>
        </row>
      </sheetData>
      <sheetData sheetId="67">
        <row r="10">
          <cell r="H10">
            <v>39.139130000000002</v>
          </cell>
        </row>
      </sheetData>
      <sheetData sheetId="68">
        <row r="10">
          <cell r="H10">
            <v>36.38785</v>
          </cell>
        </row>
        <row r="35">
          <cell r="D35">
            <v>1.44278</v>
          </cell>
          <cell r="E35">
            <v>0.58399999999999996</v>
          </cell>
          <cell r="F35">
            <v>0</v>
          </cell>
          <cell r="G35">
            <v>0</v>
          </cell>
          <cell r="J35">
            <v>0</v>
          </cell>
          <cell r="K35">
            <v>0</v>
          </cell>
          <cell r="L35">
            <v>42.842309</v>
          </cell>
          <cell r="M35">
            <v>5.9791179999999997</v>
          </cell>
          <cell r="N35">
            <v>0</v>
          </cell>
          <cell r="O35">
            <v>0</v>
          </cell>
          <cell r="Q35">
            <v>50.848207000000002</v>
          </cell>
        </row>
        <row r="42">
          <cell r="D42">
            <v>5.1729999999999998E-2</v>
          </cell>
          <cell r="E42">
            <v>1.5389999999999999</v>
          </cell>
          <cell r="F42">
            <v>0</v>
          </cell>
          <cell r="G42">
            <v>4.3760000000000003</v>
          </cell>
          <cell r="J42">
            <v>0</v>
          </cell>
          <cell r="K42">
            <v>0</v>
          </cell>
          <cell r="L42">
            <v>67.836812000000009</v>
          </cell>
          <cell r="M42">
            <v>0</v>
          </cell>
          <cell r="N42">
            <v>0</v>
          </cell>
          <cell r="O42">
            <v>0</v>
          </cell>
          <cell r="Q42">
            <v>73.803542000000007</v>
          </cell>
        </row>
        <row r="48">
          <cell r="D48">
            <v>268.18053000000003</v>
          </cell>
          <cell r="E48">
            <v>332.69600000000003</v>
          </cell>
          <cell r="F48">
            <v>254.69300000000001</v>
          </cell>
          <cell r="G48">
            <v>273.71600000000001</v>
          </cell>
          <cell r="J48">
            <v>136.64699999999999</v>
          </cell>
          <cell r="K48">
            <v>702.73900000000003</v>
          </cell>
          <cell r="L48">
            <v>21.790254000000001</v>
          </cell>
          <cell r="M48">
            <v>39.225764999999996</v>
          </cell>
          <cell r="N48">
            <v>38.274999999999991</v>
          </cell>
          <cell r="O48">
            <v>75.409334999999999</v>
          </cell>
          <cell r="Q48">
            <v>2143.3718840000001</v>
          </cell>
        </row>
        <row r="95">
          <cell r="D95">
            <v>0</v>
          </cell>
          <cell r="E95">
            <v>3.3000000000000002E-2</v>
          </cell>
          <cell r="F95">
            <v>0.50600000000000001</v>
          </cell>
          <cell r="G95">
            <v>0</v>
          </cell>
          <cell r="J95"/>
          <cell r="L95"/>
          <cell r="M95"/>
          <cell r="N95"/>
          <cell r="O95"/>
          <cell r="Q95">
            <v>0.53900000000000003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J96"/>
          <cell r="L96"/>
          <cell r="M96"/>
          <cell r="N96"/>
          <cell r="O96"/>
          <cell r="Q96">
            <v>0</v>
          </cell>
        </row>
        <row r="107">
          <cell r="D107">
            <v>0</v>
          </cell>
          <cell r="E107">
            <v>1.649</v>
          </cell>
          <cell r="F107">
            <v>0</v>
          </cell>
          <cell r="G107">
            <v>0</v>
          </cell>
          <cell r="J107"/>
          <cell r="K107"/>
          <cell r="L107"/>
          <cell r="M107"/>
          <cell r="N107"/>
          <cell r="O107"/>
          <cell r="Q107">
            <v>1.649</v>
          </cell>
        </row>
        <row r="284">
          <cell r="D284">
            <v>536.92430000000002</v>
          </cell>
          <cell r="E284">
            <v>853.73</v>
          </cell>
          <cell r="F284">
            <v>370.54</v>
          </cell>
          <cell r="G284">
            <v>533.94299999999998</v>
          </cell>
          <cell r="H284">
            <v>2295.1372999999999</v>
          </cell>
          <cell r="J284">
            <v>205.56200000000001</v>
          </cell>
          <cell r="K284">
            <v>1122.895</v>
          </cell>
          <cell r="L284">
            <v>401.22286300000002</v>
          </cell>
          <cell r="M284">
            <v>4.1942009999999996</v>
          </cell>
          <cell r="N284">
            <v>79.751000000000005</v>
          </cell>
          <cell r="O284">
            <v>94.887809000000004</v>
          </cell>
          <cell r="P284">
            <v>1908.5128729999999</v>
          </cell>
        </row>
      </sheetData>
      <sheetData sheetId="69">
        <row r="10">
          <cell r="H10">
            <v>38.327959999999997</v>
          </cell>
        </row>
      </sheetData>
      <sheetData sheetId="70">
        <row r="10">
          <cell r="H10">
            <v>37.30894</v>
          </cell>
        </row>
      </sheetData>
      <sheetData sheetId="71">
        <row r="10">
          <cell r="H10">
            <v>52.941079999999999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J35">
            <v>0</v>
          </cell>
          <cell r="K35">
            <v>0</v>
          </cell>
          <cell r="L35">
            <v>42.591225000000001</v>
          </cell>
          <cell r="M35">
            <v>5.9791179999999997</v>
          </cell>
          <cell r="N35">
            <v>0</v>
          </cell>
          <cell r="O35">
            <v>0</v>
          </cell>
          <cell r="Q35">
            <v>48.570343000000001</v>
          </cell>
        </row>
        <row r="42">
          <cell r="D42">
            <v>0.18565999999999999</v>
          </cell>
          <cell r="E42">
            <v>1.278</v>
          </cell>
          <cell r="F42">
            <v>0</v>
          </cell>
          <cell r="G42">
            <v>4.6189999999999998</v>
          </cell>
          <cell r="J42">
            <v>0</v>
          </cell>
          <cell r="K42">
            <v>0</v>
          </cell>
          <cell r="L42">
            <v>67.106549000000001</v>
          </cell>
          <cell r="M42">
            <v>0</v>
          </cell>
          <cell r="N42">
            <v>0</v>
          </cell>
          <cell r="O42">
            <v>0</v>
          </cell>
          <cell r="Q42">
            <v>73.189209000000005</v>
          </cell>
        </row>
        <row r="48">
          <cell r="D48">
            <v>261.30637000000002</v>
          </cell>
          <cell r="E48">
            <v>322.51299999999998</v>
          </cell>
          <cell r="F48">
            <v>256.17200000000003</v>
          </cell>
          <cell r="G48">
            <v>284.32900000000001</v>
          </cell>
          <cell r="J48">
            <v>135.358</v>
          </cell>
          <cell r="K48">
            <v>713.25700000000006</v>
          </cell>
          <cell r="L48">
            <v>21.588857000000001</v>
          </cell>
          <cell r="M48">
            <v>39.225764999999996</v>
          </cell>
          <cell r="N48">
            <v>38.274999999999991</v>
          </cell>
          <cell r="O48">
            <v>75.560159000000013</v>
          </cell>
          <cell r="Q48">
            <v>2147.5851509999998</v>
          </cell>
        </row>
        <row r="95">
          <cell r="D95">
            <v>0</v>
          </cell>
          <cell r="E95">
            <v>5.0000000000000001E-3</v>
          </cell>
          <cell r="F95">
            <v>0.54700000000000004</v>
          </cell>
          <cell r="G95">
            <v>0</v>
          </cell>
          <cell r="J95"/>
          <cell r="L95"/>
          <cell r="M95"/>
          <cell r="N95"/>
          <cell r="O95"/>
          <cell r="Q95">
            <v>0.55200000000000005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J96"/>
          <cell r="L96"/>
          <cell r="M96"/>
          <cell r="N96"/>
          <cell r="O96"/>
          <cell r="Q96">
            <v>0</v>
          </cell>
        </row>
        <row r="107">
          <cell r="D107">
            <v>0</v>
          </cell>
          <cell r="E107">
            <v>1.7529999999999999</v>
          </cell>
          <cell r="F107">
            <v>0</v>
          </cell>
          <cell r="G107">
            <v>0</v>
          </cell>
          <cell r="J107"/>
          <cell r="K107"/>
          <cell r="L107"/>
          <cell r="M107"/>
          <cell r="N107"/>
          <cell r="O107"/>
          <cell r="Q107">
            <v>1.7529999999999999</v>
          </cell>
        </row>
        <row r="284">
          <cell r="D284">
            <v>541.39175999999998</v>
          </cell>
          <cell r="E284">
            <v>870.91099999999994</v>
          </cell>
          <cell r="F284">
            <v>385.33100000000002</v>
          </cell>
          <cell r="G284">
            <v>532.22400000000005</v>
          </cell>
          <cell r="H284">
            <v>2329.8577600000003</v>
          </cell>
          <cell r="J284">
            <v>204.64599999999999</v>
          </cell>
          <cell r="K284">
            <v>1152.385</v>
          </cell>
          <cell r="L284">
            <v>401.53031699999997</v>
          </cell>
          <cell r="M284">
            <v>4.1942009999999996</v>
          </cell>
          <cell r="N284">
            <v>79.751000000000005</v>
          </cell>
          <cell r="O284">
            <v>103.940124</v>
          </cell>
          <cell r="P284">
            <v>1946.4466419999999</v>
          </cell>
        </row>
      </sheetData>
      <sheetData sheetId="72">
        <row r="10">
          <cell r="H10">
            <v>51.377559999999995</v>
          </cell>
        </row>
      </sheetData>
      <sheetData sheetId="73">
        <row r="10">
          <cell r="H10">
            <v>38.321190000000001</v>
          </cell>
        </row>
      </sheetData>
      <sheetData sheetId="74">
        <row r="10">
          <cell r="H10">
            <v>41.550609999999999</v>
          </cell>
        </row>
      </sheetData>
      <sheetData sheetId="75">
        <row r="10">
          <cell r="H10">
            <v>43.765190000000004</v>
          </cell>
        </row>
      </sheetData>
      <sheetData sheetId="76">
        <row r="10">
          <cell r="H10">
            <v>34.716059999999999</v>
          </cell>
        </row>
      </sheetData>
      <sheetData sheetId="77">
        <row r="10">
          <cell r="H10">
            <v>35.53978</v>
          </cell>
        </row>
      </sheetData>
      <sheetData sheetId="78">
        <row r="10">
          <cell r="H10">
            <v>47.532179999999997</v>
          </cell>
        </row>
      </sheetData>
      <sheetData sheetId="79">
        <row r="10">
          <cell r="H10">
            <v>36.948949999999996</v>
          </cell>
        </row>
      </sheetData>
      <sheetData sheetId="80">
        <row r="10">
          <cell r="H10">
            <v>45.986539999999998</v>
          </cell>
        </row>
      </sheetData>
      <sheetData sheetId="81">
        <row r="10">
          <cell r="H10">
            <v>47.385880000000007</v>
          </cell>
        </row>
      </sheetData>
      <sheetData sheetId="82">
        <row r="10">
          <cell r="H10">
            <v>42.094250000000002</v>
          </cell>
        </row>
      </sheetData>
      <sheetData sheetId="83">
        <row r="10">
          <cell r="H10">
            <v>62.911809999999996</v>
          </cell>
        </row>
      </sheetData>
      <sheetData sheetId="84"/>
      <sheetData sheetId="85">
        <row r="12">
          <cell r="FP12">
            <v>-111.453</v>
          </cell>
        </row>
      </sheetData>
      <sheetData sheetId="86"/>
      <sheetData sheetId="87"/>
      <sheetData sheetId="88"/>
      <sheetData sheetId="89"/>
      <sheetData sheetId="90"/>
      <sheetData sheetId="91">
        <row r="16">
          <cell r="CH16">
            <v>5.2620000000000005</v>
          </cell>
          <cell r="CI16">
            <v>6.5010000000000003</v>
          </cell>
        </row>
        <row r="22">
          <cell r="CH22">
            <v>1565.2102029999999</v>
          </cell>
          <cell r="CI22">
            <v>1618.5056930000001</v>
          </cell>
        </row>
      </sheetData>
      <sheetData sheetId="92"/>
      <sheetData sheetId="93"/>
      <sheetData sheetId="94">
        <row r="7">
          <cell r="FL7">
            <v>327.29487749675502</v>
          </cell>
        </row>
        <row r="13">
          <cell r="FL13">
            <v>29</v>
          </cell>
          <cell r="FO13">
            <v>34.037999999999997</v>
          </cell>
          <cell r="FR13">
            <v>26.038</v>
          </cell>
          <cell r="FU13">
            <v>0</v>
          </cell>
          <cell r="FX13">
            <v>36</v>
          </cell>
          <cell r="GA13">
            <v>25</v>
          </cell>
          <cell r="GD13">
            <v>3</v>
          </cell>
          <cell r="GE13">
            <v>0</v>
          </cell>
          <cell r="GF13">
            <v>0</v>
          </cell>
          <cell r="GG13">
            <v>0</v>
          </cell>
          <cell r="GJ13">
            <v>0</v>
          </cell>
          <cell r="GK13">
            <v>0</v>
          </cell>
          <cell r="GM13">
            <v>0</v>
          </cell>
          <cell r="GP13">
            <v>0</v>
          </cell>
          <cell r="GS13">
            <v>0</v>
          </cell>
          <cell r="GV13">
            <v>0</v>
          </cell>
          <cell r="GY13">
            <v>0</v>
          </cell>
          <cell r="HB13">
            <v>0</v>
          </cell>
          <cell r="HE13">
            <v>0</v>
          </cell>
          <cell r="HH13">
            <v>0</v>
          </cell>
          <cell r="HK13">
            <v>0</v>
          </cell>
          <cell r="HN13">
            <v>0</v>
          </cell>
          <cell r="HQ13">
            <v>0</v>
          </cell>
          <cell r="HT13">
            <v>0</v>
          </cell>
          <cell r="HW13">
            <v>0</v>
          </cell>
          <cell r="HZ13">
            <v>0</v>
          </cell>
          <cell r="IC13">
            <v>0</v>
          </cell>
          <cell r="IF13">
            <v>0</v>
          </cell>
          <cell r="II13">
            <v>0</v>
          </cell>
          <cell r="IL13">
            <v>0</v>
          </cell>
          <cell r="IO13">
            <v>0</v>
          </cell>
          <cell r="IR13">
            <v>0</v>
          </cell>
          <cell r="IU13">
            <v>0</v>
          </cell>
          <cell r="IX13">
            <v>0</v>
          </cell>
          <cell r="JA13">
            <v>2.5999999999999999E-2</v>
          </cell>
          <cell r="JB13">
            <v>2.5999999999999999E-2</v>
          </cell>
          <cell r="JD13">
            <v>2.5999999999999999E-2</v>
          </cell>
          <cell r="JG13">
            <v>7.6999999999999999E-2</v>
          </cell>
        </row>
        <row r="17">
          <cell r="GY17">
            <v>94.314999999999998</v>
          </cell>
          <cell r="HB17">
            <v>92.936999999999983</v>
          </cell>
          <cell r="HE17">
            <v>95.802999999999997</v>
          </cell>
          <cell r="HH17">
            <v>93.286999999999992</v>
          </cell>
          <cell r="HK17">
            <v>90.965999999999994</v>
          </cell>
          <cell r="HN17">
            <v>88.72999999999999</v>
          </cell>
          <cell r="HQ17">
            <v>86.734999999999999</v>
          </cell>
          <cell r="HT17">
            <v>86.355999999999995</v>
          </cell>
          <cell r="HW17">
            <v>85.975999999999985</v>
          </cell>
          <cell r="HZ17">
            <v>85.658999999999992</v>
          </cell>
          <cell r="IC17">
            <v>85.241</v>
          </cell>
          <cell r="IF17">
            <v>83.015000000000001</v>
          </cell>
          <cell r="II17">
            <v>81.174999999999997</v>
          </cell>
          <cell r="IL17">
            <v>80.5</v>
          </cell>
          <cell r="IO17">
            <v>79.756</v>
          </cell>
          <cell r="IR17">
            <v>78.731999999999999</v>
          </cell>
          <cell r="IU17">
            <v>76.938999999999993</v>
          </cell>
          <cell r="IX17">
            <v>75.285999999999987</v>
          </cell>
          <cell r="JA17">
            <v>73.633999999999986</v>
          </cell>
          <cell r="JB17">
            <v>73.483999999999995</v>
          </cell>
          <cell r="JD17">
            <v>72.703000000000003</v>
          </cell>
          <cell r="JG17">
            <v>69.037999999999997</v>
          </cell>
        </row>
        <row r="20">
          <cell r="FL20">
            <v>6.8520000000000003</v>
          </cell>
          <cell r="FO20">
            <v>6.7290000000000001</v>
          </cell>
          <cell r="FR20">
            <v>6.4129999999999994</v>
          </cell>
          <cell r="FU20">
            <v>6.3199999999999994</v>
          </cell>
          <cell r="FX20">
            <v>6.1740000000000004</v>
          </cell>
          <cell r="GA20">
            <v>5.5420000000000007</v>
          </cell>
          <cell r="GD20">
            <v>5.383</v>
          </cell>
          <cell r="GE20">
            <v>5.2910000000000004</v>
          </cell>
          <cell r="GF20">
            <v>5.0170000000000003</v>
          </cell>
          <cell r="GG20">
            <v>4.9569999999999999</v>
          </cell>
          <cell r="GJ20">
            <v>4.8540000000000001</v>
          </cell>
          <cell r="GK20">
            <v>4.7960000000000003</v>
          </cell>
          <cell r="GM20">
            <v>4.6769999999999996</v>
          </cell>
          <cell r="GP20">
            <v>4.5650000000000004</v>
          </cell>
          <cell r="GS20">
            <v>4.4160000000000004</v>
          </cell>
          <cell r="GV20">
            <v>4.3419999999999996</v>
          </cell>
          <cell r="GY20">
            <v>4.2560000000000002</v>
          </cell>
          <cell r="HB20">
            <v>4.1520000000000001</v>
          </cell>
          <cell r="HE20">
            <v>4.0590000000000002</v>
          </cell>
          <cell r="HH20">
            <v>3.9870000000000001</v>
          </cell>
          <cell r="HK20">
            <v>3.738</v>
          </cell>
          <cell r="HN20">
            <v>3.6789999999999998</v>
          </cell>
          <cell r="HQ20">
            <v>3.411</v>
          </cell>
          <cell r="HT20">
            <v>3.282</v>
          </cell>
          <cell r="HW20">
            <v>3.2080000000000002</v>
          </cell>
          <cell r="HZ20">
            <v>3.1720000000000002</v>
          </cell>
          <cell r="IC20">
            <v>3.0950000000000002</v>
          </cell>
          <cell r="IF20">
            <v>3.0010000000000003</v>
          </cell>
          <cell r="II20">
            <v>2.9430000000000001</v>
          </cell>
          <cell r="IL20">
            <v>2.931</v>
          </cell>
          <cell r="IO20">
            <v>2.8540000000000001</v>
          </cell>
          <cell r="IR20">
            <v>2.7140000000000004</v>
          </cell>
          <cell r="IU20">
            <v>2.6340000000000003</v>
          </cell>
          <cell r="IX20">
            <v>2.6060000000000003</v>
          </cell>
          <cell r="JA20">
            <v>5.7010000000000005</v>
          </cell>
          <cell r="JB20">
            <v>6.0720000000000001</v>
          </cell>
          <cell r="JD20">
            <v>6.5860000000000003</v>
          </cell>
          <cell r="JG20">
            <v>7.9430000000000005</v>
          </cell>
        </row>
      </sheetData>
      <sheetData sheetId="95">
        <row r="8">
          <cell r="FL8">
            <v>126.82999999999998</v>
          </cell>
        </row>
      </sheetData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>
        <row r="20">
          <cell r="AJ20">
            <v>328.20000000000005</v>
          </cell>
        </row>
      </sheetData>
      <sheetData sheetId="112"/>
      <sheetData sheetId="113"/>
      <sheetData sheetId="114"/>
      <sheetData sheetId="115"/>
      <sheetData sheetId="116"/>
      <sheetData sheetId="117">
        <row r="67">
          <cell r="D67">
            <v>17.25</v>
          </cell>
        </row>
      </sheetData>
      <sheetData sheetId="118">
        <row r="13">
          <cell r="M13">
            <v>166.11</v>
          </cell>
        </row>
      </sheetData>
      <sheetData sheetId="119"/>
      <sheetData sheetId="120"/>
      <sheetData sheetId="12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524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IMATA"/>
      <sheetName val="Dsrv"/>
      <sheetName val="Dboj"/>
      <sheetName val="Dgg"/>
      <sheetName val="Dgov"/>
      <sheetName val="Table3"/>
      <sheetName val="Summary Table"/>
      <sheetName val="Table"/>
      <sheetName val="B"/>
      <sheetName val="perfcrit 2"/>
      <sheetName val="S&amp;I DANE"/>
      <sheetName val="Table 9"/>
      <sheetName val="finan 99"/>
      <sheetName val="2003"/>
      <sheetName val="Benchmarks"/>
      <sheetName val="1946_2010_NAP"/>
      <sheetName val="Summary_Table"/>
      <sheetName val="perfcrit_2"/>
      <sheetName val="S&amp;I_DANE"/>
      <sheetName val="Summary_Table1"/>
      <sheetName val="perfcrit_21"/>
      <sheetName val="S&amp;I_DANE1"/>
      <sheetName val="BOP&amp;MT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16"/>
      <sheetName val="FEB16"/>
      <sheetName val="MAR16"/>
      <sheetName val="APR16"/>
      <sheetName val="MAY16"/>
      <sheetName val="JUN16"/>
      <sheetName val="JUL16"/>
      <sheetName val="AUG16"/>
      <sheetName val="SEP16"/>
      <sheetName val="OCT16"/>
      <sheetName val="NOV16"/>
      <sheetName val="DEC16"/>
      <sheetName val="JAN17"/>
    </sheetNames>
    <sheetDataSet>
      <sheetData sheetId="0">
        <row r="10">
          <cell r="I10">
            <v>21.223999999999997</v>
          </cell>
        </row>
      </sheetData>
      <sheetData sheetId="1">
        <row r="10">
          <cell r="I10">
            <v>25.704000000000001</v>
          </cell>
        </row>
      </sheetData>
      <sheetData sheetId="2">
        <row r="10">
          <cell r="I10">
            <v>25.501999999999995</v>
          </cell>
        </row>
        <row r="35">
          <cell r="D35">
            <v>11.583</v>
          </cell>
          <cell r="E35">
            <v>0.63900000000000001</v>
          </cell>
          <cell r="F35">
            <v>0</v>
          </cell>
          <cell r="G35">
            <v>0</v>
          </cell>
          <cell r="J35">
            <v>5.3999999999999999E-2</v>
          </cell>
          <cell r="K35">
            <v>0</v>
          </cell>
          <cell r="L35">
            <v>40.240334000000004</v>
          </cell>
          <cell r="M35">
            <v>0</v>
          </cell>
          <cell r="P35">
            <v>0</v>
          </cell>
          <cell r="R35">
            <v>24.532334000000013</v>
          </cell>
        </row>
        <row r="42">
          <cell r="D42">
            <v>15.534000000000001</v>
          </cell>
          <cell r="E42">
            <v>16.245999999999999</v>
          </cell>
          <cell r="F42">
            <v>6.4</v>
          </cell>
          <cell r="G42">
            <v>0.20799999999999999</v>
          </cell>
          <cell r="J42">
            <v>0</v>
          </cell>
          <cell r="K42">
            <v>2.6080000000000001</v>
          </cell>
          <cell r="L42">
            <v>42.404360000000004</v>
          </cell>
          <cell r="M42">
            <v>0</v>
          </cell>
          <cell r="P42">
            <v>0</v>
          </cell>
          <cell r="R42">
            <v>83.400360000000006</v>
          </cell>
        </row>
        <row r="48">
          <cell r="D48">
            <v>396.803</v>
          </cell>
          <cell r="E48">
            <v>197.14400000000001</v>
          </cell>
          <cell r="F48">
            <v>130.017</v>
          </cell>
          <cell r="G48">
            <v>166.61500000000001</v>
          </cell>
          <cell r="J48">
            <v>161.46800000000002</v>
          </cell>
          <cell r="K48">
            <v>350.41</v>
          </cell>
          <cell r="L48">
            <v>0</v>
          </cell>
          <cell r="M48">
            <v>24.542000000000002</v>
          </cell>
          <cell r="P48">
            <v>41.394998999999999</v>
          </cell>
          <cell r="R48">
            <v>1481.6419989999999</v>
          </cell>
        </row>
        <row r="112">
          <cell r="D112">
            <v>648.88300000000004</v>
          </cell>
          <cell r="E112">
            <v>329.53800000000001</v>
          </cell>
          <cell r="F112">
            <v>222.459</v>
          </cell>
          <cell r="G112">
            <v>254.67000000000002</v>
          </cell>
          <cell r="J112">
            <v>228.50200000000001</v>
          </cell>
          <cell r="K112">
            <v>605.68799999999999</v>
          </cell>
          <cell r="L112">
            <v>114.44286300000002</v>
          </cell>
          <cell r="M112">
            <v>40.666000000000004</v>
          </cell>
          <cell r="N112">
            <v>42.331999999999994</v>
          </cell>
          <cell r="P112">
            <v>53.107393000000002</v>
          </cell>
          <cell r="R112">
            <v>2549.6582560000002</v>
          </cell>
        </row>
      </sheetData>
      <sheetData sheetId="3">
        <row r="10">
          <cell r="I10">
            <v>19.807000000000002</v>
          </cell>
        </row>
      </sheetData>
      <sheetData sheetId="4">
        <row r="10">
          <cell r="I10">
            <v>28.847999999999999</v>
          </cell>
        </row>
      </sheetData>
      <sheetData sheetId="5">
        <row r="10">
          <cell r="I10">
            <v>21.305999999999997</v>
          </cell>
        </row>
        <row r="35">
          <cell r="D35">
            <v>14.959999999999999</v>
          </cell>
          <cell r="E35">
            <v>0.57399999999999995</v>
          </cell>
          <cell r="F35">
            <v>0</v>
          </cell>
          <cell r="G35">
            <v>0</v>
          </cell>
          <cell r="J35">
            <v>0.11600000000000001</v>
          </cell>
          <cell r="K35">
            <v>0</v>
          </cell>
          <cell r="L35">
            <v>43.734667000000002</v>
          </cell>
          <cell r="M35">
            <v>0</v>
          </cell>
          <cell r="N35">
            <v>0.4</v>
          </cell>
          <cell r="P35">
            <v>0</v>
          </cell>
          <cell r="R35">
            <v>31.115667000000002</v>
          </cell>
        </row>
        <row r="42">
          <cell r="D42">
            <v>13.758999999999999</v>
          </cell>
          <cell r="E42">
            <v>16.309000000000001</v>
          </cell>
          <cell r="F42">
            <v>6.3120000000000003</v>
          </cell>
          <cell r="G42">
            <v>0.504</v>
          </cell>
          <cell r="J42">
            <v>0</v>
          </cell>
          <cell r="K42">
            <v>2.2749999999999999</v>
          </cell>
          <cell r="L42">
            <v>41.722712000000001</v>
          </cell>
          <cell r="M42">
            <v>0</v>
          </cell>
          <cell r="N42">
            <v>0</v>
          </cell>
          <cell r="P42">
            <v>0</v>
          </cell>
          <cell r="R42">
            <v>80.881711999999993</v>
          </cell>
        </row>
        <row r="48">
          <cell r="D48">
            <v>401.67200000000003</v>
          </cell>
          <cell r="E48">
            <v>207.28800000000001</v>
          </cell>
          <cell r="F48">
            <v>140.17500000000001</v>
          </cell>
          <cell r="G48">
            <v>182.67500000000001</v>
          </cell>
          <cell r="J48">
            <v>160.82500000000002</v>
          </cell>
          <cell r="K48">
            <v>353.81700000000001</v>
          </cell>
          <cell r="L48">
            <v>0</v>
          </cell>
          <cell r="M48">
            <v>25.078000000000003</v>
          </cell>
          <cell r="N48">
            <v>2.9530000000000003</v>
          </cell>
          <cell r="P48">
            <v>42.676856000000001</v>
          </cell>
          <cell r="R48">
            <v>1524.0198559999999</v>
          </cell>
        </row>
        <row r="112">
          <cell r="D112">
            <v>623.48799999999994</v>
          </cell>
          <cell r="E112">
            <v>341.98400000000004</v>
          </cell>
          <cell r="F112">
            <v>231.37900000000002</v>
          </cell>
          <cell r="G112">
            <v>246.49199999999999</v>
          </cell>
          <cell r="J112">
            <v>227.21899999999999</v>
          </cell>
          <cell r="K112">
            <v>606.55500000000006</v>
          </cell>
          <cell r="L112">
            <v>121.97018600000001</v>
          </cell>
          <cell r="M112">
            <v>41.623000000000005</v>
          </cell>
          <cell r="N112">
            <v>42.998000000000005</v>
          </cell>
          <cell r="P112">
            <v>53.456266999999997</v>
          </cell>
          <cell r="R112">
            <v>2546.5344530000002</v>
          </cell>
        </row>
      </sheetData>
      <sheetData sheetId="6">
        <row r="10">
          <cell r="I10">
            <v>20.929000000000002</v>
          </cell>
        </row>
      </sheetData>
      <sheetData sheetId="7">
        <row r="10">
          <cell r="I10">
            <v>28.007000000000005</v>
          </cell>
        </row>
      </sheetData>
      <sheetData sheetId="8">
        <row r="10">
          <cell r="I10">
            <v>22.616999999999997</v>
          </cell>
        </row>
        <row r="35">
          <cell r="D35">
            <v>10.817</v>
          </cell>
          <cell r="E35">
            <v>0.91200000000000003</v>
          </cell>
          <cell r="F35">
            <v>0</v>
          </cell>
          <cell r="G35">
            <v>0</v>
          </cell>
          <cell r="J35">
            <v>0.11600000000000001</v>
          </cell>
          <cell r="K35">
            <v>0</v>
          </cell>
          <cell r="L35">
            <v>43.814076</v>
          </cell>
          <cell r="M35">
            <v>0</v>
          </cell>
          <cell r="N35">
            <v>0.4</v>
          </cell>
          <cell r="P35">
            <v>0</v>
          </cell>
          <cell r="R35">
            <v>28.512076</v>
          </cell>
        </row>
        <row r="42">
          <cell r="D42">
            <v>0.39099999999999996</v>
          </cell>
          <cell r="E42">
            <v>14.84</v>
          </cell>
          <cell r="F42">
            <v>6.2210000000000001</v>
          </cell>
          <cell r="G42">
            <v>0.23699999999999999</v>
          </cell>
          <cell r="J42">
            <v>0</v>
          </cell>
          <cell r="K42">
            <v>2.0369999999999999</v>
          </cell>
          <cell r="L42">
            <v>53.417806999999996</v>
          </cell>
          <cell r="M42">
            <v>0</v>
          </cell>
          <cell r="N42">
            <v>0</v>
          </cell>
          <cell r="P42">
            <v>0</v>
          </cell>
          <cell r="R42">
            <v>77.143806999999995</v>
          </cell>
        </row>
        <row r="48">
          <cell r="D48">
            <v>395.13400000000001</v>
          </cell>
          <cell r="E48">
            <v>217.16</v>
          </cell>
          <cell r="F48">
            <v>168.947</v>
          </cell>
          <cell r="G48">
            <v>185.35300000000001</v>
          </cell>
          <cell r="J48">
            <v>157.238</v>
          </cell>
          <cell r="K48">
            <v>376.38800000000003</v>
          </cell>
          <cell r="L48">
            <v>0</v>
          </cell>
          <cell r="M48">
            <v>25.935000000000002</v>
          </cell>
          <cell r="N48">
            <v>9.1269999999999989</v>
          </cell>
          <cell r="P48">
            <v>44.373591999999995</v>
          </cell>
          <cell r="R48">
            <v>1586.515592</v>
          </cell>
        </row>
        <row r="112">
          <cell r="D112">
            <v>620.43399999999997</v>
          </cell>
          <cell r="E112">
            <v>315.09100000000001</v>
          </cell>
          <cell r="F112">
            <v>251.179</v>
          </cell>
          <cell r="G112">
            <v>261.84399999999999</v>
          </cell>
          <cell r="J112">
            <v>227.99799999999999</v>
          </cell>
          <cell r="K112">
            <v>624.90100000000007</v>
          </cell>
          <cell r="L112">
            <v>131.99671999999998</v>
          </cell>
          <cell r="M112">
            <v>43.539000000000009</v>
          </cell>
          <cell r="N112">
            <v>55.533000000000001</v>
          </cell>
          <cell r="P112">
            <v>54.034773000000001</v>
          </cell>
          <cell r="R112">
            <v>2595.9204930000001</v>
          </cell>
        </row>
      </sheetData>
      <sheetData sheetId="9">
        <row r="10">
          <cell r="I10">
            <v>27.38</v>
          </cell>
        </row>
      </sheetData>
      <sheetData sheetId="10">
        <row r="10">
          <cell r="I10">
            <v>25.427</v>
          </cell>
        </row>
      </sheetData>
      <sheetData sheetId="11">
        <row r="10">
          <cell r="I10">
            <v>38.499000000000002</v>
          </cell>
        </row>
        <row r="35">
          <cell r="D35">
            <v>11.718999999999999</v>
          </cell>
          <cell r="E35">
            <v>2.1059999999999999</v>
          </cell>
          <cell r="F35">
            <v>0</v>
          </cell>
          <cell r="G35">
            <v>0</v>
          </cell>
          <cell r="J35">
            <v>4.5999999999999999E-2</v>
          </cell>
          <cell r="K35">
            <v>0</v>
          </cell>
          <cell r="L35">
            <v>42.571503</v>
          </cell>
          <cell r="M35">
            <v>0</v>
          </cell>
          <cell r="N35">
            <v>0.35599999999999998</v>
          </cell>
          <cell r="P35">
            <v>0</v>
          </cell>
          <cell r="R35">
            <v>29.859503000000004</v>
          </cell>
        </row>
        <row r="42">
          <cell r="D42">
            <v>0.38600000000000001</v>
          </cell>
          <cell r="E42">
            <v>14.594000000000001</v>
          </cell>
          <cell r="F42">
            <v>6.1269999999999998</v>
          </cell>
          <cell r="G42">
            <v>0.56599999999999995</v>
          </cell>
          <cell r="J42">
            <v>0</v>
          </cell>
          <cell r="K42">
            <v>1.792</v>
          </cell>
          <cell r="L42">
            <v>53.367179999999998</v>
          </cell>
          <cell r="M42">
            <v>0</v>
          </cell>
          <cell r="N42">
            <v>0</v>
          </cell>
          <cell r="P42">
            <v>0</v>
          </cell>
          <cell r="R42">
            <v>76.832179999999994</v>
          </cell>
        </row>
        <row r="48">
          <cell r="D48">
            <v>381.02100000000007</v>
          </cell>
          <cell r="E48">
            <v>227.958</v>
          </cell>
          <cell r="F48">
            <v>181.95400000000001</v>
          </cell>
          <cell r="G48">
            <v>192.19</v>
          </cell>
          <cell r="J48">
            <v>157.136</v>
          </cell>
          <cell r="K48">
            <v>414.82499999999999</v>
          </cell>
          <cell r="L48">
            <v>0</v>
          </cell>
          <cell r="M48">
            <v>27.119000000000003</v>
          </cell>
          <cell r="N48">
            <v>9.1890000000000001</v>
          </cell>
          <cell r="P48">
            <v>46.613855999999998</v>
          </cell>
          <cell r="R48">
            <v>1644.8658560000001</v>
          </cell>
        </row>
        <row r="112">
          <cell r="D112">
            <v>596.7360000000001</v>
          </cell>
          <cell r="E112">
            <v>338.29200000000003</v>
          </cell>
          <cell r="F112">
            <v>264.21800000000002</v>
          </cell>
          <cell r="G112">
            <v>258.79600000000005</v>
          </cell>
          <cell r="J112">
            <v>229.387</v>
          </cell>
          <cell r="K112">
            <v>639.54899999999998</v>
          </cell>
          <cell r="L112">
            <v>131.65378799999999</v>
          </cell>
          <cell r="M112">
            <v>43.678000000000004</v>
          </cell>
          <cell r="N112">
            <v>70.483999999999995</v>
          </cell>
          <cell r="P112">
            <v>56.212361000000001</v>
          </cell>
          <cell r="R112">
            <v>2638.3761489999997</v>
          </cell>
        </row>
      </sheetData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17"/>
      <sheetName val="FEB17"/>
      <sheetName val="MAR17"/>
      <sheetName val="APR17"/>
      <sheetName val="MAY17"/>
      <sheetName val="JUN17"/>
      <sheetName val="JUL17"/>
      <sheetName val="AUG17"/>
      <sheetName val="SEP17"/>
      <sheetName val="OCT17"/>
      <sheetName val="NOV17"/>
      <sheetName val="DEC17"/>
      <sheetName val="MAR20"/>
    </sheetNames>
    <sheetDataSet>
      <sheetData sheetId="0">
        <row r="10">
          <cell r="I10">
            <v>25.456</v>
          </cell>
        </row>
      </sheetData>
      <sheetData sheetId="1">
        <row r="10">
          <cell r="I10">
            <v>26.111999999999998</v>
          </cell>
        </row>
      </sheetData>
      <sheetData sheetId="2">
        <row r="10">
          <cell r="I10">
            <v>21.594000000000001</v>
          </cell>
        </row>
        <row r="35">
          <cell r="D35">
            <v>11.724</v>
          </cell>
          <cell r="E35">
            <v>2.5609999999999999</v>
          </cell>
          <cell r="F35">
            <v>0</v>
          </cell>
          <cell r="G35">
            <v>0</v>
          </cell>
          <cell r="J35">
            <v>4.5999999999999999E-2</v>
          </cell>
          <cell r="K35">
            <v>0</v>
          </cell>
          <cell r="L35">
            <v>41.325130999999999</v>
          </cell>
          <cell r="M35">
            <v>0</v>
          </cell>
          <cell r="N35">
            <v>0.35299999999999998</v>
          </cell>
          <cell r="P35">
            <v>0</v>
          </cell>
          <cell r="R35">
            <v>32.368131000000005</v>
          </cell>
        </row>
        <row r="42">
          <cell r="D42">
            <v>0.45200000000000001</v>
          </cell>
          <cell r="E42">
            <v>14.362</v>
          </cell>
          <cell r="F42">
            <v>6.03</v>
          </cell>
          <cell r="G42">
            <v>0.81</v>
          </cell>
          <cell r="J42">
            <v>0</v>
          </cell>
          <cell r="K42">
            <v>1.54</v>
          </cell>
          <cell r="L42">
            <v>51.523699000000008</v>
          </cell>
          <cell r="M42">
            <v>0</v>
          </cell>
          <cell r="N42">
            <v>0</v>
          </cell>
          <cell r="P42">
            <v>0</v>
          </cell>
          <cell r="R42">
            <v>74.71769900000001</v>
          </cell>
        </row>
        <row r="48">
          <cell r="D48">
            <v>370.43900000000002</v>
          </cell>
          <cell r="E48">
            <v>247.744</v>
          </cell>
          <cell r="F48">
            <v>193.38799999999998</v>
          </cell>
          <cell r="G48">
            <v>198.459</v>
          </cell>
          <cell r="J48">
            <v>156.595</v>
          </cell>
          <cell r="K48">
            <v>424.428</v>
          </cell>
          <cell r="L48">
            <v>0</v>
          </cell>
          <cell r="M48">
            <v>27.062999999999999</v>
          </cell>
          <cell r="N48">
            <v>10.368</v>
          </cell>
          <cell r="P48">
            <v>44.544000000000004</v>
          </cell>
          <cell r="R48">
            <v>1679.8879999999999</v>
          </cell>
        </row>
        <row r="87">
          <cell r="E87">
            <v>1.4999999999999999E-2</v>
          </cell>
          <cell r="F87"/>
          <cell r="G87"/>
        </row>
        <row r="89">
          <cell r="E89">
            <v>3.3000000000000002E-2</v>
          </cell>
          <cell r="F89">
            <v>3.0000000000000001E-3</v>
          </cell>
          <cell r="G89"/>
        </row>
        <row r="90">
          <cell r="E90">
            <v>2.8000000000000001E-2</v>
          </cell>
          <cell r="F90"/>
          <cell r="G90"/>
        </row>
        <row r="93">
          <cell r="E93">
            <v>-2E-3</v>
          </cell>
          <cell r="F93">
            <v>0.432</v>
          </cell>
          <cell r="G93"/>
        </row>
        <row r="94">
          <cell r="E94">
            <v>-1E-3</v>
          </cell>
          <cell r="F94"/>
          <cell r="G94"/>
        </row>
        <row r="95">
          <cell r="D95">
            <v>2.1000000000000001E-2</v>
          </cell>
        </row>
        <row r="96">
          <cell r="D96">
            <v>4.0000000000000001E-3</v>
          </cell>
        </row>
        <row r="112">
          <cell r="D112">
            <v>587.58299999999997</v>
          </cell>
          <cell r="E112">
            <v>387.03899999999999</v>
          </cell>
          <cell r="F112">
            <v>264.26799999999997</v>
          </cell>
          <cell r="G112">
            <v>258.15400000000005</v>
          </cell>
          <cell r="H112">
            <v>1497.0439999999999</v>
          </cell>
          <cell r="J112">
            <v>227.38199999999998</v>
          </cell>
          <cell r="K112">
            <v>659.18499999999995</v>
          </cell>
          <cell r="L112">
            <v>133.379786</v>
          </cell>
          <cell r="M112">
            <v>44.212000000000003</v>
          </cell>
          <cell r="N112">
            <v>63.582000000000001</v>
          </cell>
          <cell r="P112">
            <v>54.774000000000008</v>
          </cell>
          <cell r="Q112">
            <v>1191.8847860000001</v>
          </cell>
        </row>
      </sheetData>
      <sheetData sheetId="3">
        <row r="10">
          <cell r="I10">
            <v>21.96</v>
          </cell>
        </row>
      </sheetData>
      <sheetData sheetId="4">
        <row r="10">
          <cell r="I10">
            <v>23.826999999999998</v>
          </cell>
        </row>
      </sheetData>
      <sheetData sheetId="5">
        <row r="10">
          <cell r="I10">
            <v>22.576000000000001</v>
          </cell>
        </row>
        <row r="35">
          <cell r="D35">
            <v>9.2370000000000001</v>
          </cell>
          <cell r="E35">
            <v>2.3010000000000002</v>
          </cell>
          <cell r="F35">
            <v>0</v>
          </cell>
          <cell r="G35">
            <v>0</v>
          </cell>
          <cell r="J35">
            <v>0.10199999999999999</v>
          </cell>
          <cell r="K35">
            <v>0</v>
          </cell>
          <cell r="L35">
            <v>37.454042999999999</v>
          </cell>
          <cell r="M35">
            <v>0</v>
          </cell>
          <cell r="N35">
            <v>0.35199999999999998</v>
          </cell>
          <cell r="P35">
            <v>0</v>
          </cell>
          <cell r="R35">
            <v>31.028042999999997</v>
          </cell>
        </row>
        <row r="42">
          <cell r="D42">
            <v>0.13200000000000001</v>
          </cell>
          <cell r="E42">
            <v>13.372999999999999</v>
          </cell>
          <cell r="F42">
            <v>1.4E-2</v>
          </cell>
          <cell r="G42">
            <v>1.1479999999999999</v>
          </cell>
          <cell r="J42">
            <v>0</v>
          </cell>
          <cell r="K42">
            <v>1.2809999999999999</v>
          </cell>
          <cell r="L42">
            <v>54.606644999999993</v>
          </cell>
          <cell r="M42">
            <v>0</v>
          </cell>
          <cell r="N42">
            <v>0</v>
          </cell>
          <cell r="P42">
            <v>0</v>
          </cell>
          <cell r="R42">
            <v>70.554644999999994</v>
          </cell>
        </row>
        <row r="48">
          <cell r="D48">
            <v>365.52399999999994</v>
          </cell>
          <cell r="E48">
            <v>250.82900000000001</v>
          </cell>
          <cell r="F48">
            <v>197.773</v>
          </cell>
          <cell r="G48">
            <v>201.30599999999998</v>
          </cell>
          <cell r="J48">
            <v>156.05600000000001</v>
          </cell>
          <cell r="K48">
            <v>425.70699999999999</v>
          </cell>
          <cell r="L48">
            <v>0</v>
          </cell>
          <cell r="M48">
            <v>27.298999999999999</v>
          </cell>
          <cell r="N48">
            <v>15.279</v>
          </cell>
          <cell r="P48">
            <v>47.602999999999994</v>
          </cell>
          <cell r="R48">
            <v>1694.2359999999999</v>
          </cell>
        </row>
        <row r="87">
          <cell r="E87">
            <v>1.4999999999999999E-2</v>
          </cell>
          <cell r="F87">
            <v>0</v>
          </cell>
          <cell r="G87">
            <v>0</v>
          </cell>
        </row>
        <row r="89">
          <cell r="E89">
            <v>0.01</v>
          </cell>
          <cell r="F89">
            <v>0</v>
          </cell>
          <cell r="G89">
            <v>0</v>
          </cell>
        </row>
        <row r="90">
          <cell r="E90">
            <v>0</v>
          </cell>
          <cell r="F90">
            <v>0</v>
          </cell>
          <cell r="G90">
            <v>0</v>
          </cell>
        </row>
        <row r="93">
          <cell r="E93">
            <v>1.7000000000000001E-2</v>
          </cell>
          <cell r="F93">
            <v>0.438</v>
          </cell>
          <cell r="G93">
            <v>0</v>
          </cell>
        </row>
        <row r="94">
          <cell r="E94">
            <v>8.9999999999999993E-3</v>
          </cell>
          <cell r="F94">
            <v>0</v>
          </cell>
          <cell r="G94">
            <v>0</v>
          </cell>
        </row>
        <row r="95">
          <cell r="D95">
            <v>0</v>
          </cell>
        </row>
        <row r="96">
          <cell r="D96">
            <v>0</v>
          </cell>
        </row>
        <row r="112">
          <cell r="D112">
            <v>574.34399999999994</v>
          </cell>
          <cell r="E112">
            <v>418.59399999999994</v>
          </cell>
          <cell r="F112">
            <v>281.24</v>
          </cell>
          <cell r="G112">
            <v>267.79500000000002</v>
          </cell>
          <cell r="H112">
            <v>1541.973</v>
          </cell>
          <cell r="J112">
            <v>227.26400000000001</v>
          </cell>
          <cell r="K112">
            <v>644.803</v>
          </cell>
          <cell r="L112">
            <v>125.28877600000001</v>
          </cell>
          <cell r="M112">
            <v>45.414999999999999</v>
          </cell>
          <cell r="N112">
            <v>60.453000000000003</v>
          </cell>
          <cell r="P112">
            <v>57.808199999999992</v>
          </cell>
          <cell r="Q112">
            <v>1170.4019759999999</v>
          </cell>
        </row>
      </sheetData>
      <sheetData sheetId="6">
        <row r="10">
          <cell r="I10">
            <v>28.006</v>
          </cell>
        </row>
      </sheetData>
      <sheetData sheetId="7">
        <row r="10">
          <cell r="I10">
            <v>22.844999999999999</v>
          </cell>
        </row>
      </sheetData>
      <sheetData sheetId="8">
        <row r="10">
          <cell r="I10">
            <v>21.695</v>
          </cell>
        </row>
        <row r="35">
          <cell r="D35">
            <v>11.098000000000001</v>
          </cell>
          <cell r="E35">
            <v>2.0289999999999999</v>
          </cell>
          <cell r="F35">
            <v>0</v>
          </cell>
          <cell r="G35">
            <v>0</v>
          </cell>
          <cell r="J35">
            <v>0.10199999999999999</v>
          </cell>
          <cell r="K35">
            <v>0</v>
          </cell>
          <cell r="L35">
            <v>37.454042999999999</v>
          </cell>
          <cell r="M35">
            <v>0</v>
          </cell>
          <cell r="N35">
            <v>0.35199999999999998</v>
          </cell>
          <cell r="P35">
            <v>0</v>
          </cell>
          <cell r="R35">
            <v>32.208042999999996</v>
          </cell>
        </row>
        <row r="42">
          <cell r="D42">
            <v>0.51</v>
          </cell>
          <cell r="E42">
            <v>12.750999999999999</v>
          </cell>
          <cell r="F42">
            <v>0.14499999999999999</v>
          </cell>
          <cell r="G42">
            <v>0.84199999999999997</v>
          </cell>
          <cell r="J42">
            <v>0</v>
          </cell>
          <cell r="K42">
            <v>1.0129999999999999</v>
          </cell>
          <cell r="L42">
            <v>54.606644999999993</v>
          </cell>
          <cell r="M42">
            <v>0</v>
          </cell>
          <cell r="N42">
            <v>0</v>
          </cell>
          <cell r="P42">
            <v>0</v>
          </cell>
          <cell r="R42">
            <v>69.867644999999996</v>
          </cell>
        </row>
        <row r="48">
          <cell r="D48">
            <v>340.44499999999999</v>
          </cell>
          <cell r="E48">
            <v>261.274</v>
          </cell>
          <cell r="F48">
            <v>206.006</v>
          </cell>
          <cell r="G48">
            <v>199.52600000000001</v>
          </cell>
          <cell r="J48">
            <v>157.11600000000001</v>
          </cell>
          <cell r="K48">
            <v>446.90899999999999</v>
          </cell>
          <cell r="L48">
            <v>0</v>
          </cell>
          <cell r="M48">
            <v>30.393999999999998</v>
          </cell>
          <cell r="N48">
            <v>15.279</v>
          </cell>
          <cell r="P48">
            <v>47.603001999999996</v>
          </cell>
          <cell r="R48">
            <v>1711.412002</v>
          </cell>
        </row>
        <row r="87">
          <cell r="E87">
            <v>1.2999999999999999E-2</v>
          </cell>
          <cell r="F87">
            <v>0</v>
          </cell>
          <cell r="G87">
            <v>0</v>
          </cell>
        </row>
        <row r="89">
          <cell r="E89">
            <v>1.6E-2</v>
          </cell>
          <cell r="F89">
            <v>0</v>
          </cell>
          <cell r="G89">
            <v>0</v>
          </cell>
        </row>
        <row r="90">
          <cell r="E90">
            <v>2.5000000000000001E-2</v>
          </cell>
          <cell r="F90">
            <v>0</v>
          </cell>
          <cell r="G90">
            <v>0</v>
          </cell>
        </row>
        <row r="93">
          <cell r="E93">
            <v>0.01</v>
          </cell>
          <cell r="F93">
            <v>0.51600000000000001</v>
          </cell>
          <cell r="G93">
            <v>0</v>
          </cell>
        </row>
        <row r="94">
          <cell r="E94">
            <v>1.7000000000000001E-2</v>
          </cell>
          <cell r="F94">
            <v>0.11</v>
          </cell>
          <cell r="G94">
            <v>0</v>
          </cell>
        </row>
        <row r="95">
          <cell r="D95">
            <v>0</v>
          </cell>
        </row>
        <row r="96">
          <cell r="D96">
            <v>0</v>
          </cell>
        </row>
        <row r="112">
          <cell r="D112">
            <v>573.51900000000001</v>
          </cell>
          <cell r="E112">
            <v>448.09500000000003</v>
          </cell>
          <cell r="F112">
            <v>305.61299999999994</v>
          </cell>
          <cell r="G112">
            <v>281.20799999999997</v>
          </cell>
          <cell r="H112">
            <v>1608.4349999999999</v>
          </cell>
          <cell r="J112">
            <v>222.65900000000002</v>
          </cell>
          <cell r="K112">
            <v>666.12599999999998</v>
          </cell>
          <cell r="L112">
            <v>125.28877600000001</v>
          </cell>
          <cell r="M112">
            <v>49.382999999999996</v>
          </cell>
          <cell r="N112">
            <v>60.453000000000003</v>
          </cell>
          <cell r="P112">
            <v>57.810182999999995</v>
          </cell>
          <cell r="Q112">
            <v>1191.0899589999999</v>
          </cell>
        </row>
      </sheetData>
      <sheetData sheetId="9">
        <row r="10">
          <cell r="I10">
            <v>26.478000000000002</v>
          </cell>
        </row>
      </sheetData>
      <sheetData sheetId="10">
        <row r="10">
          <cell r="I10">
            <v>25.681000000000001</v>
          </cell>
        </row>
      </sheetData>
      <sheetData sheetId="11">
        <row r="10">
          <cell r="I10">
            <v>35.804000000000002</v>
          </cell>
        </row>
        <row r="35">
          <cell r="D35">
            <v>10.601000000000001</v>
          </cell>
          <cell r="E35">
            <v>1.99</v>
          </cell>
          <cell r="F35">
            <v>0</v>
          </cell>
          <cell r="G35">
            <v>0</v>
          </cell>
          <cell r="J35">
            <v>0.10199999999999999</v>
          </cell>
          <cell r="K35">
            <v>0</v>
          </cell>
          <cell r="L35">
            <v>35.692715</v>
          </cell>
          <cell r="M35">
            <v>0</v>
          </cell>
          <cell r="N35">
            <v>0.35399999999999998</v>
          </cell>
          <cell r="P35">
            <v>0</v>
          </cell>
          <cell r="R35">
            <v>30.284714999999998</v>
          </cell>
        </row>
        <row r="42">
          <cell r="D42">
            <v>0.501</v>
          </cell>
          <cell r="E42">
            <v>12.891999999999999</v>
          </cell>
          <cell r="F42">
            <v>0</v>
          </cell>
          <cell r="G42">
            <v>1.248</v>
          </cell>
          <cell r="J42">
            <v>0</v>
          </cell>
          <cell r="K42">
            <v>0.73799999999999999</v>
          </cell>
          <cell r="L42">
            <v>53.693981999999998</v>
          </cell>
          <cell r="M42">
            <v>0</v>
          </cell>
          <cell r="N42">
            <v>0</v>
          </cell>
          <cell r="P42">
            <v>0</v>
          </cell>
          <cell r="R42">
            <v>69.072981999999996</v>
          </cell>
        </row>
        <row r="48">
          <cell r="D48">
            <v>315.00699999999995</v>
          </cell>
          <cell r="E48">
            <v>274.46700000000004</v>
          </cell>
          <cell r="F48">
            <v>223.97899999999998</v>
          </cell>
          <cell r="G48">
            <v>201.85300000000001</v>
          </cell>
          <cell r="J48">
            <v>155.78300000000002</v>
          </cell>
          <cell r="K48">
            <v>454.52300000000002</v>
          </cell>
          <cell r="L48">
            <v>0</v>
          </cell>
          <cell r="M48">
            <v>29.401</v>
          </cell>
          <cell r="N48">
            <v>15.782</v>
          </cell>
          <cell r="P48">
            <v>46.708255999999999</v>
          </cell>
          <cell r="R48">
            <v>1724.3632560000001</v>
          </cell>
        </row>
        <row r="87">
          <cell r="E87">
            <v>1.2999999999999999E-2</v>
          </cell>
          <cell r="F87">
            <v>0</v>
          </cell>
          <cell r="G87">
            <v>0</v>
          </cell>
        </row>
        <row r="89">
          <cell r="E89">
            <v>3.5999999999999997E-2</v>
          </cell>
          <cell r="F89">
            <v>0</v>
          </cell>
          <cell r="G89">
            <v>0</v>
          </cell>
        </row>
        <row r="90">
          <cell r="E90">
            <v>2.4E-2</v>
          </cell>
          <cell r="F90">
            <v>0</v>
          </cell>
          <cell r="G90">
            <v>0</v>
          </cell>
        </row>
        <row r="93">
          <cell r="E93">
            <v>0</v>
          </cell>
          <cell r="F93">
            <v>0.53300000000000003</v>
          </cell>
          <cell r="G93">
            <v>0</v>
          </cell>
        </row>
        <row r="94">
          <cell r="E94">
            <v>1.2999999999999999E-2</v>
          </cell>
          <cell r="F94">
            <v>0.25700000000000001</v>
          </cell>
          <cell r="G94">
            <v>0</v>
          </cell>
        </row>
        <row r="95">
          <cell r="D95">
            <v>0</v>
          </cell>
        </row>
        <row r="96">
          <cell r="D96">
            <v>0</v>
          </cell>
        </row>
        <row r="112">
          <cell r="D112">
            <v>581.79399999999998</v>
          </cell>
          <cell r="E112">
            <v>475.89000000000004</v>
          </cell>
          <cell r="F112">
            <v>324.899</v>
          </cell>
          <cell r="G112">
            <v>296.73</v>
          </cell>
          <cell r="H112">
            <v>1679.3130000000001</v>
          </cell>
          <cell r="J112">
            <v>220.65000000000003</v>
          </cell>
          <cell r="K112">
            <v>682.50000000000011</v>
          </cell>
          <cell r="L112">
            <v>127.33855700000001</v>
          </cell>
          <cell r="M112">
            <v>46.266000000000005</v>
          </cell>
          <cell r="N112">
            <v>65.074000000000012</v>
          </cell>
          <cell r="P112">
            <v>56.192532</v>
          </cell>
          <cell r="Q112">
            <v>1207.3910890000002</v>
          </cell>
        </row>
      </sheetData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LAC"/>
      <sheetName val="SLAC newform"/>
      <sheetName val="DBS"/>
      <sheetName val="SHC"/>
      <sheetName val="UTOS"/>
      <sheetName val="GIC"/>
      <sheetName val="SNPF"/>
      <sheetName val="Classification Scheme"/>
      <sheetName val="OFC-4SR"/>
      <sheetName val="STA-4SG"/>
      <sheetName val="APD-OFC"/>
      <sheetName val="UTOS SF"/>
      <sheetName val="Refreshable"/>
      <sheetName val="Reformable"/>
      <sheetName val="SLAC (WAL)"/>
      <sheetName val="interim form"/>
      <sheetName val="Sheet1"/>
      <sheetName val="Sheet2"/>
      <sheetName val="interim form_EDITTED"/>
    </sheetNames>
    <sheetDataSet>
      <sheetData sheetId="0">
        <row r="18">
          <cell r="ES18">
            <v>9.5000000000000001E-2</v>
          </cell>
        </row>
        <row r="113">
          <cell r="FL113">
            <v>51.475000000000001</v>
          </cell>
        </row>
      </sheetData>
      <sheetData sheetId="1">
        <row r="7">
          <cell r="E7">
            <v>2.9717690000000001</v>
          </cell>
        </row>
      </sheetData>
      <sheetData sheetId="2">
        <row r="16">
          <cell r="ES16">
            <v>0.16800000000000001</v>
          </cell>
        </row>
        <row r="78">
          <cell r="FL78">
            <v>208.31400000000002</v>
          </cell>
        </row>
      </sheetData>
      <sheetData sheetId="3">
        <row r="30">
          <cell r="EV30">
            <v>56.224347000000002</v>
          </cell>
        </row>
        <row r="92">
          <cell r="FL92">
            <v>78.682230000000004</v>
          </cell>
        </row>
      </sheetData>
      <sheetData sheetId="4">
        <row r="10">
          <cell r="CL10">
            <v>18.2591</v>
          </cell>
        </row>
        <row r="73">
          <cell r="CJ73">
            <v>0.112105</v>
          </cell>
        </row>
      </sheetData>
      <sheetData sheetId="5">
        <row r="7">
          <cell r="EA7">
            <v>6.9640000000000004</v>
          </cell>
        </row>
        <row r="101">
          <cell r="EB101">
            <v>38.447999999999993</v>
          </cell>
        </row>
      </sheetData>
      <sheetData sheetId="6">
        <row r="14">
          <cell r="ES14">
            <v>2.0150000000000001</v>
          </cell>
        </row>
        <row r="80">
          <cell r="FL80">
            <v>865.23899999999992</v>
          </cell>
        </row>
      </sheetData>
      <sheetData sheetId="7">
        <row r="16">
          <cell r="EJ16">
            <v>0</v>
          </cell>
        </row>
      </sheetData>
      <sheetData sheetId="8">
        <row r="9">
          <cell r="E9">
            <v>74.277191999999999</v>
          </cell>
        </row>
      </sheetData>
      <sheetData sheetId="9"/>
      <sheetData sheetId="10">
        <row r="7">
          <cell r="E7">
            <v>-38.555999999999997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PF_Bal.Sheet ($T)"/>
      <sheetName val="NPF_Bal.Sheet ($M)"/>
      <sheetName val="NPF Claims"/>
      <sheetName val="NPF_by industry"/>
      <sheetName val="NPF_new spread"/>
      <sheetName val="DBS_Bal.Sheet ($T)"/>
      <sheetName val="DBS_Bal.Sheet ($M)"/>
      <sheetName val="DBS Claims"/>
      <sheetName val="DBS_by industry "/>
      <sheetName val="DBS_new spread"/>
      <sheetName val="SHC_Bal.Sheet"/>
      <sheetName val="SHC_Bal.Sheet ($T)"/>
      <sheetName val="SHC_Bal.Sheet ($M)"/>
      <sheetName val="SHCclaims"/>
      <sheetName val="SHC_by industry"/>
      <sheetName val="SHC_new spread"/>
      <sheetName val="SHCClaimsByIndustry"/>
      <sheetName val="COMBINED_new spread"/>
      <sheetName val="NFI_COMBINED"/>
      <sheetName val="COMBINEDnewspreadSHC"/>
      <sheetName val="COMBINclaimsSHC"/>
      <sheetName val="COMBINED-BY INDUSTRY"/>
      <sheetName val="Sheet1"/>
      <sheetName val="COMBINE_claims"/>
      <sheetName val="SHCspread"/>
      <sheetName val="SLAC_Bal.Sheet ($T)"/>
      <sheetName val="SLAC_Bal.Sheet ($M)"/>
      <sheetName val="NPI_Bal.Sheet "/>
      <sheetName val="NPI_Bal.Sheet ($T)"/>
      <sheetName val="NPI_Bal.Sheet ($M)"/>
    </sheetNames>
    <sheetDataSet>
      <sheetData sheetId="0">
        <row r="13">
          <cell r="ER13">
            <v>1996</v>
          </cell>
        </row>
      </sheetData>
      <sheetData sheetId="1">
        <row r="7">
          <cell r="FN7">
            <v>0</v>
          </cell>
        </row>
        <row r="24">
          <cell r="FN24"/>
        </row>
        <row r="29">
          <cell r="FN29">
            <v>595.81600000000003</v>
          </cell>
        </row>
      </sheetData>
      <sheetData sheetId="2"/>
      <sheetData sheetId="3">
        <row r="4">
          <cell r="GU4">
            <v>0</v>
          </cell>
        </row>
      </sheetData>
      <sheetData sheetId="4"/>
      <sheetData sheetId="5">
        <row r="56">
          <cell r="FB56">
            <v>9639</v>
          </cell>
        </row>
      </sheetData>
      <sheetData sheetId="6">
        <row r="11">
          <cell r="GY11">
            <v>0</v>
          </cell>
        </row>
        <row r="17">
          <cell r="FN17">
            <v>0.129</v>
          </cell>
        </row>
        <row r="24">
          <cell r="FN24">
            <v>0.4</v>
          </cell>
        </row>
        <row r="25">
          <cell r="FN25">
            <v>141.285</v>
          </cell>
        </row>
        <row r="28">
          <cell r="FN28"/>
        </row>
      </sheetData>
      <sheetData sheetId="7"/>
      <sheetData sheetId="8">
        <row r="4">
          <cell r="GL4">
            <v>13.048</v>
          </cell>
        </row>
      </sheetData>
      <sheetData sheetId="9"/>
      <sheetData sheetId="10"/>
      <sheetData sheetId="11"/>
      <sheetData sheetId="12">
        <row r="9">
          <cell r="CQ9">
            <v>0</v>
          </cell>
        </row>
        <row r="30">
          <cell r="BX30">
            <v>64.309692999999996</v>
          </cell>
        </row>
      </sheetData>
      <sheetData sheetId="13"/>
      <sheetData sheetId="14">
        <row r="7">
          <cell r="GS7">
            <v>0</v>
          </cell>
        </row>
      </sheetData>
      <sheetData sheetId="15"/>
      <sheetData sheetId="16"/>
      <sheetData sheetId="17"/>
      <sheetData sheetId="18"/>
      <sheetData sheetId="19"/>
      <sheetData sheetId="20">
        <row r="6">
          <cell r="FE6">
            <v>0.129</v>
          </cell>
        </row>
        <row r="10">
          <cell r="FE10">
            <v>0</v>
          </cell>
        </row>
        <row r="14">
          <cell r="FE14">
            <v>801.81025199999999</v>
          </cell>
        </row>
      </sheetData>
      <sheetData sheetId="21">
        <row r="49">
          <cell r="GX49">
            <v>14.893000000000001</v>
          </cell>
        </row>
      </sheetData>
      <sheetData sheetId="22"/>
      <sheetData sheetId="23">
        <row r="5">
          <cell r="EH5">
            <v>0.31900000000000001</v>
          </cell>
        </row>
      </sheetData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EI"/>
      <sheetName val="A1"/>
      <sheetName val="A2"/>
      <sheetName val="A3"/>
      <sheetName val="A4"/>
      <sheetName val="A5"/>
      <sheetName val="A6"/>
      <sheetName val="A7 "/>
      <sheetName val="A8"/>
      <sheetName val="A9"/>
      <sheetName val="A10"/>
      <sheetName val="A11"/>
      <sheetName val="A12"/>
      <sheetName val="A13"/>
      <sheetName val="A14 "/>
      <sheetName val="A15 "/>
      <sheetName val="A16"/>
      <sheetName val="A17"/>
      <sheetName val="A18"/>
      <sheetName val="B1"/>
      <sheetName val="B2 "/>
      <sheetName val="B3"/>
      <sheetName val="B4"/>
      <sheetName val="B5"/>
      <sheetName val="B6"/>
      <sheetName val="B7"/>
      <sheetName val="B8"/>
      <sheetName val="B9"/>
      <sheetName val="B10"/>
      <sheetName val="B11"/>
      <sheetName val="C1"/>
      <sheetName val="C2A "/>
      <sheetName val="C2B"/>
      <sheetName val="C3"/>
      <sheetName val="D1A"/>
      <sheetName val="D1B"/>
      <sheetName val="D2A"/>
      <sheetName val="D2B"/>
      <sheetName val="D3"/>
      <sheetName val="E1"/>
      <sheetName val="E2"/>
      <sheetName val="E3"/>
      <sheetName val="E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s"/>
      <sheetName val="Liabilities"/>
      <sheetName val="ControlSheet"/>
      <sheetName val="Fund Accounts"/>
      <sheetName val="06R"/>
      <sheetName val="10R-10G"/>
      <sheetName val="20R-20G"/>
      <sheetName val="30G"/>
      <sheetName val="40R-40G"/>
      <sheetName val="50G"/>
      <sheetName val="MonAggr"/>
      <sheetName val="IMF TABLES"/>
      <sheetName val="RED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40C9A-E403-48C6-AF5C-AA2C0FF839A4}">
  <sheetPr>
    <tabColor rgb="FFFFC000"/>
  </sheetPr>
  <dimension ref="A1:GN246"/>
  <sheetViews>
    <sheetView showGridLines="0" tabSelected="1" zoomScaleNormal="100" workbookViewId="0">
      <pane xSplit="2" topLeftCell="GE1" activePane="topRight" state="frozen"/>
      <selection pane="topRight" sqref="A1:GJ25"/>
    </sheetView>
  </sheetViews>
  <sheetFormatPr defaultColWidth="9.140625" defaultRowHeight="11.25" x14ac:dyDescent="0.2"/>
  <cols>
    <col min="1" max="1" width="2.42578125" style="3" customWidth="1"/>
    <col min="2" max="2" width="36.5703125" style="3" customWidth="1"/>
    <col min="3" max="66" width="6.85546875" style="3" hidden="1" customWidth="1"/>
    <col min="67" max="70" width="7.140625" style="3" hidden="1" customWidth="1"/>
    <col min="71" max="75" width="6.5703125" style="3" hidden="1" customWidth="1"/>
    <col min="76" max="77" width="6.5703125" style="10" hidden="1" customWidth="1"/>
    <col min="78" max="78" width="7.42578125" style="10" hidden="1" customWidth="1"/>
    <col min="79" max="80" width="8.7109375" style="10" hidden="1" customWidth="1"/>
    <col min="81" max="81" width="6.7109375" style="10" hidden="1" customWidth="1"/>
    <col min="82" max="82" width="7.5703125" style="10" hidden="1" customWidth="1"/>
    <col min="83" max="84" width="7.42578125" style="10" hidden="1" customWidth="1"/>
    <col min="85" max="89" width="7.42578125" style="10" customWidth="1"/>
    <col min="90" max="90" width="7.42578125" style="107" customWidth="1"/>
    <col min="91" max="97" width="7.42578125" style="10" customWidth="1"/>
    <col min="98" max="171" width="6.85546875" style="3" hidden="1" customWidth="1"/>
    <col min="172" max="172" width="6.85546875" style="10" hidden="1" customWidth="1"/>
    <col min="173" max="179" width="6.85546875" style="3" hidden="1" customWidth="1"/>
    <col min="180" max="184" width="6.85546875" style="3" customWidth="1"/>
    <col min="185" max="185" width="9.28515625" style="3" customWidth="1"/>
    <col min="186" max="190" width="9.140625" style="3"/>
    <col min="191" max="191" width="9" style="3" customWidth="1"/>
    <col min="192" max="16384" width="9.140625" style="3"/>
  </cols>
  <sheetData>
    <row r="1" spans="1:196" ht="11.25" customHeight="1" x14ac:dyDescent="0.2">
      <c r="A1" s="1" t="s">
        <v>0</v>
      </c>
      <c r="B1" s="2"/>
      <c r="D1" s="4"/>
      <c r="E1" s="4"/>
      <c r="F1" s="4"/>
      <c r="J1" s="4"/>
      <c r="L1" s="5"/>
      <c r="M1" s="5"/>
      <c r="O1" s="5"/>
      <c r="P1" s="5"/>
      <c r="Q1" s="5"/>
      <c r="R1" s="5"/>
      <c r="T1" s="5"/>
      <c r="U1" s="5"/>
      <c r="X1" s="5"/>
      <c r="Z1" s="5"/>
      <c r="AA1" s="5"/>
      <c r="AC1" s="5"/>
      <c r="AD1" s="5"/>
      <c r="AE1" s="5"/>
      <c r="AF1" s="5"/>
      <c r="AG1" s="5"/>
      <c r="AI1" s="5"/>
      <c r="AJ1" s="5"/>
      <c r="AK1" s="4" t="s">
        <v>1</v>
      </c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6" t="s">
        <v>1</v>
      </c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</row>
    <row r="2" spans="1:196" ht="11.25" customHeight="1" x14ac:dyDescent="0.2">
      <c r="A2" s="2"/>
      <c r="B2" s="2"/>
      <c r="D2" s="7"/>
      <c r="E2" s="7"/>
      <c r="F2" s="7"/>
      <c r="J2" s="7"/>
      <c r="L2" s="5"/>
      <c r="M2" s="5"/>
      <c r="O2" s="5"/>
      <c r="P2" s="5"/>
      <c r="Q2" s="5"/>
      <c r="R2" s="5"/>
      <c r="T2" s="5"/>
      <c r="U2" s="5"/>
      <c r="X2" s="5"/>
      <c r="Z2" s="5"/>
      <c r="AA2" s="5"/>
      <c r="AC2" s="5"/>
      <c r="AD2" s="5"/>
      <c r="AE2" s="5"/>
      <c r="AF2" s="5"/>
      <c r="AG2" s="5"/>
      <c r="AI2" s="5"/>
      <c r="AJ2" s="5"/>
      <c r="AK2" s="7" t="s">
        <v>2</v>
      </c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8" t="s">
        <v>3</v>
      </c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</row>
    <row r="3" spans="1:196" ht="11.25" customHeight="1" x14ac:dyDescent="0.2">
      <c r="A3" s="2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</row>
    <row r="4" spans="1:196" ht="12.75" customHeight="1" x14ac:dyDescent="0.2">
      <c r="A4" s="11" t="s">
        <v>4</v>
      </c>
      <c r="B4" s="12"/>
      <c r="C4" s="13" t="s">
        <v>5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5"/>
      <c r="CT4" s="13" t="s">
        <v>6</v>
      </c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5"/>
    </row>
    <row r="5" spans="1:196" ht="12.75" customHeight="1" x14ac:dyDescent="0.2">
      <c r="A5" s="16"/>
      <c r="B5" s="17"/>
      <c r="C5" s="18" t="s">
        <v>7</v>
      </c>
      <c r="D5" s="19"/>
      <c r="E5" s="19"/>
      <c r="F5" s="20"/>
      <c r="G5" s="19" t="s">
        <v>8</v>
      </c>
      <c r="H5" s="19"/>
      <c r="I5" s="19"/>
      <c r="J5" s="19"/>
      <c r="K5" s="18" t="s">
        <v>9</v>
      </c>
      <c r="L5" s="19"/>
      <c r="M5" s="19"/>
      <c r="N5" s="20"/>
      <c r="O5" s="19" t="s">
        <v>10</v>
      </c>
      <c r="P5" s="19"/>
      <c r="Q5" s="19"/>
      <c r="R5" s="19"/>
      <c r="S5" s="18" t="s">
        <v>11</v>
      </c>
      <c r="T5" s="19"/>
      <c r="U5" s="19"/>
      <c r="V5" s="20"/>
      <c r="W5" s="19" t="s">
        <v>12</v>
      </c>
      <c r="X5" s="19"/>
      <c r="Y5" s="19"/>
      <c r="Z5" s="19"/>
      <c r="AA5" s="18" t="s">
        <v>13</v>
      </c>
      <c r="AB5" s="19"/>
      <c r="AC5" s="19"/>
      <c r="AD5" s="20"/>
      <c r="AE5" s="13" t="s">
        <v>14</v>
      </c>
      <c r="AF5" s="14"/>
      <c r="AG5" s="14"/>
      <c r="AH5" s="15"/>
      <c r="AI5" s="14" t="s">
        <v>15</v>
      </c>
      <c r="AJ5" s="14"/>
      <c r="AK5" s="14"/>
      <c r="AL5" s="14"/>
      <c r="AM5" s="13" t="s">
        <v>16</v>
      </c>
      <c r="AN5" s="14"/>
      <c r="AO5" s="14"/>
      <c r="AP5" s="15"/>
      <c r="AQ5" s="14" t="s">
        <v>17</v>
      </c>
      <c r="AR5" s="14"/>
      <c r="AS5" s="14"/>
      <c r="AT5" s="14"/>
      <c r="AU5" s="13" t="s">
        <v>18</v>
      </c>
      <c r="AV5" s="14"/>
      <c r="AW5" s="14"/>
      <c r="AX5" s="15"/>
      <c r="AY5" s="14" t="s">
        <v>19</v>
      </c>
      <c r="AZ5" s="14"/>
      <c r="BA5" s="14"/>
      <c r="BB5" s="14"/>
      <c r="BC5" s="13" t="s">
        <v>20</v>
      </c>
      <c r="BD5" s="14"/>
      <c r="BE5" s="14"/>
      <c r="BF5" s="15"/>
      <c r="BG5" s="13" t="s">
        <v>21</v>
      </c>
      <c r="BH5" s="14"/>
      <c r="BI5" s="14"/>
      <c r="BJ5" s="15"/>
      <c r="BK5" s="21"/>
      <c r="BL5" s="14" t="s">
        <v>22</v>
      </c>
      <c r="BM5" s="14"/>
      <c r="BN5" s="15"/>
      <c r="BO5" s="14" t="s">
        <v>23</v>
      </c>
      <c r="BP5" s="14"/>
      <c r="BQ5" s="14"/>
      <c r="BR5" s="15"/>
      <c r="BS5" s="13" t="s">
        <v>24</v>
      </c>
      <c r="BT5" s="14"/>
      <c r="BU5" s="14"/>
      <c r="BV5" s="22"/>
      <c r="BW5" s="13" t="s">
        <v>25</v>
      </c>
      <c r="BX5" s="14"/>
      <c r="BY5" s="14"/>
      <c r="BZ5" s="15"/>
      <c r="CA5" s="13" t="s">
        <v>26</v>
      </c>
      <c r="CB5" s="14"/>
      <c r="CC5" s="14"/>
      <c r="CD5" s="15"/>
      <c r="CE5" s="13" t="s">
        <v>27</v>
      </c>
      <c r="CF5" s="14"/>
      <c r="CG5" s="14"/>
      <c r="CH5" s="15"/>
      <c r="CI5" s="13" t="s">
        <v>28</v>
      </c>
      <c r="CJ5" s="14"/>
      <c r="CK5" s="14"/>
      <c r="CL5" s="15"/>
      <c r="CM5" s="23" t="s">
        <v>29</v>
      </c>
      <c r="CN5" s="24"/>
      <c r="CO5" s="24"/>
      <c r="CP5" s="24"/>
      <c r="CQ5" s="23" t="s">
        <v>30</v>
      </c>
      <c r="CR5" s="24"/>
      <c r="CS5" s="25"/>
      <c r="CT5" s="14" t="s">
        <v>7</v>
      </c>
      <c r="CU5" s="14"/>
      <c r="CV5" s="14"/>
      <c r="CW5" s="15"/>
      <c r="CX5" s="14" t="s">
        <v>8</v>
      </c>
      <c r="CY5" s="14"/>
      <c r="CZ5" s="14"/>
      <c r="DA5" s="14"/>
      <c r="DB5" s="13" t="s">
        <v>9</v>
      </c>
      <c r="DC5" s="14"/>
      <c r="DD5" s="14"/>
      <c r="DE5" s="15"/>
      <c r="DF5" s="14" t="s">
        <v>10</v>
      </c>
      <c r="DG5" s="14"/>
      <c r="DH5" s="14"/>
      <c r="DI5" s="14"/>
      <c r="DJ5" s="13" t="s">
        <v>11</v>
      </c>
      <c r="DK5" s="14"/>
      <c r="DL5" s="14"/>
      <c r="DM5" s="15"/>
      <c r="DN5" s="14" t="s">
        <v>12</v>
      </c>
      <c r="DO5" s="14"/>
      <c r="DP5" s="14"/>
      <c r="DQ5" s="14"/>
      <c r="DR5" s="13" t="s">
        <v>13</v>
      </c>
      <c r="DS5" s="14"/>
      <c r="DT5" s="14"/>
      <c r="DU5" s="15"/>
      <c r="DV5" s="13" t="s">
        <v>14</v>
      </c>
      <c r="DW5" s="14"/>
      <c r="DX5" s="14"/>
      <c r="DY5" s="15"/>
      <c r="DZ5" s="14" t="s">
        <v>15</v>
      </c>
      <c r="EA5" s="14"/>
      <c r="EB5" s="14"/>
      <c r="EC5" s="14"/>
      <c r="ED5" s="13" t="s">
        <v>16</v>
      </c>
      <c r="EE5" s="14"/>
      <c r="EF5" s="14"/>
      <c r="EG5" s="15"/>
      <c r="EH5" s="14" t="s">
        <v>17</v>
      </c>
      <c r="EI5" s="14"/>
      <c r="EJ5" s="14"/>
      <c r="EK5" s="14"/>
      <c r="EL5" s="13" t="s">
        <v>18</v>
      </c>
      <c r="EM5" s="14"/>
      <c r="EN5" s="14"/>
      <c r="EO5" s="15"/>
      <c r="EP5" s="14" t="s">
        <v>19</v>
      </c>
      <c r="EQ5" s="14"/>
      <c r="ER5" s="14"/>
      <c r="ES5" s="14"/>
      <c r="ET5" s="13" t="s">
        <v>20</v>
      </c>
      <c r="EU5" s="14"/>
      <c r="EV5" s="14"/>
      <c r="EW5" s="15"/>
      <c r="EX5" s="14" t="s">
        <v>21</v>
      </c>
      <c r="EY5" s="14"/>
      <c r="EZ5" s="14"/>
      <c r="FA5" s="14"/>
      <c r="FB5" s="13" t="s">
        <v>22</v>
      </c>
      <c r="FC5" s="14"/>
      <c r="FD5" s="14"/>
      <c r="FE5" s="15"/>
      <c r="FF5" s="14" t="s">
        <v>23</v>
      </c>
      <c r="FG5" s="14"/>
      <c r="FH5" s="14"/>
      <c r="FI5" s="14"/>
      <c r="FJ5" s="13" t="s">
        <v>24</v>
      </c>
      <c r="FK5" s="14"/>
      <c r="FL5" s="14"/>
      <c r="FM5" s="15"/>
      <c r="FN5" s="14" t="s">
        <v>25</v>
      </c>
      <c r="FO5" s="14"/>
      <c r="FP5" s="14"/>
      <c r="FQ5" s="14"/>
      <c r="FR5" s="26" t="s">
        <v>26</v>
      </c>
      <c r="FS5" s="27"/>
      <c r="FT5" s="27"/>
      <c r="FU5" s="28"/>
      <c r="FV5" s="27" t="s">
        <v>27</v>
      </c>
      <c r="FW5" s="27"/>
      <c r="FX5" s="27"/>
      <c r="FY5" s="27"/>
      <c r="FZ5" s="26" t="s">
        <v>28</v>
      </c>
      <c r="GA5" s="27"/>
      <c r="GB5" s="27"/>
      <c r="GC5" s="28"/>
      <c r="GD5" s="29" t="s">
        <v>29</v>
      </c>
      <c r="GE5" s="30"/>
      <c r="GF5" s="30"/>
      <c r="GG5" s="30"/>
      <c r="GH5" s="29" t="s">
        <v>30</v>
      </c>
      <c r="GI5" s="30"/>
      <c r="GJ5" s="31"/>
      <c r="GK5" s="32"/>
      <c r="GL5" s="32"/>
      <c r="GM5" s="32"/>
      <c r="GN5" s="32"/>
    </row>
    <row r="6" spans="1:196" ht="12.75" customHeight="1" x14ac:dyDescent="0.2">
      <c r="A6" s="33"/>
      <c r="B6" s="34"/>
      <c r="C6" s="35" t="s">
        <v>31</v>
      </c>
      <c r="D6" s="21" t="s">
        <v>32</v>
      </c>
      <c r="E6" s="21" t="s">
        <v>33</v>
      </c>
      <c r="F6" s="22" t="s">
        <v>34</v>
      </c>
      <c r="G6" s="21" t="s">
        <v>31</v>
      </c>
      <c r="H6" s="21" t="s">
        <v>32</v>
      </c>
      <c r="I6" s="21" t="s">
        <v>33</v>
      </c>
      <c r="J6" s="21" t="s">
        <v>34</v>
      </c>
      <c r="K6" s="35" t="s">
        <v>31</v>
      </c>
      <c r="L6" s="21" t="s">
        <v>32</v>
      </c>
      <c r="M6" s="21" t="s">
        <v>33</v>
      </c>
      <c r="N6" s="22" t="s">
        <v>34</v>
      </c>
      <c r="O6" s="21" t="s">
        <v>31</v>
      </c>
      <c r="P6" s="21" t="s">
        <v>32</v>
      </c>
      <c r="Q6" s="21" t="s">
        <v>33</v>
      </c>
      <c r="R6" s="21" t="s">
        <v>34</v>
      </c>
      <c r="S6" s="35" t="s">
        <v>31</v>
      </c>
      <c r="T6" s="21" t="s">
        <v>32</v>
      </c>
      <c r="U6" s="21" t="s">
        <v>33</v>
      </c>
      <c r="V6" s="22" t="s">
        <v>34</v>
      </c>
      <c r="W6" s="21" t="s">
        <v>31</v>
      </c>
      <c r="X6" s="21" t="s">
        <v>32</v>
      </c>
      <c r="Y6" s="21" t="s">
        <v>33</v>
      </c>
      <c r="Z6" s="21" t="s">
        <v>34</v>
      </c>
      <c r="AA6" s="35" t="s">
        <v>31</v>
      </c>
      <c r="AB6" s="21" t="s">
        <v>32</v>
      </c>
      <c r="AC6" s="21" t="s">
        <v>33</v>
      </c>
      <c r="AD6" s="22" t="s">
        <v>34</v>
      </c>
      <c r="AE6" s="36" t="s">
        <v>31</v>
      </c>
      <c r="AF6" s="37" t="s">
        <v>32</v>
      </c>
      <c r="AG6" s="37" t="s">
        <v>33</v>
      </c>
      <c r="AH6" s="38" t="s">
        <v>34</v>
      </c>
      <c r="AI6" s="37" t="s">
        <v>31</v>
      </c>
      <c r="AJ6" s="37" t="s">
        <v>32</v>
      </c>
      <c r="AK6" s="37" t="s">
        <v>33</v>
      </c>
      <c r="AL6" s="37" t="s">
        <v>34</v>
      </c>
      <c r="AM6" s="36" t="s">
        <v>31</v>
      </c>
      <c r="AN6" s="37" t="s">
        <v>32</v>
      </c>
      <c r="AO6" s="37" t="s">
        <v>33</v>
      </c>
      <c r="AP6" s="38" t="s">
        <v>34</v>
      </c>
      <c r="AQ6" s="37" t="s">
        <v>31</v>
      </c>
      <c r="AR6" s="37" t="s">
        <v>32</v>
      </c>
      <c r="AS6" s="37" t="s">
        <v>33</v>
      </c>
      <c r="AT6" s="37" t="s">
        <v>34</v>
      </c>
      <c r="AU6" s="36" t="s">
        <v>31</v>
      </c>
      <c r="AV6" s="37" t="s">
        <v>32</v>
      </c>
      <c r="AW6" s="37" t="s">
        <v>33</v>
      </c>
      <c r="AX6" s="38" t="s">
        <v>34</v>
      </c>
      <c r="AY6" s="37" t="s">
        <v>31</v>
      </c>
      <c r="AZ6" s="37" t="s">
        <v>32</v>
      </c>
      <c r="BA6" s="37" t="s">
        <v>33</v>
      </c>
      <c r="BB6" s="37" t="s">
        <v>34</v>
      </c>
      <c r="BC6" s="36" t="s">
        <v>31</v>
      </c>
      <c r="BD6" s="37" t="s">
        <v>32</v>
      </c>
      <c r="BE6" s="37" t="s">
        <v>33</v>
      </c>
      <c r="BF6" s="38" t="s">
        <v>34</v>
      </c>
      <c r="BG6" s="39" t="s">
        <v>31</v>
      </c>
      <c r="BH6" s="40" t="s">
        <v>32</v>
      </c>
      <c r="BI6" s="40" t="s">
        <v>33</v>
      </c>
      <c r="BJ6" s="40" t="s">
        <v>34</v>
      </c>
      <c r="BK6" s="39" t="s">
        <v>31</v>
      </c>
      <c r="BL6" s="40" t="s">
        <v>32</v>
      </c>
      <c r="BM6" s="40" t="s">
        <v>33</v>
      </c>
      <c r="BN6" s="41" t="s">
        <v>34</v>
      </c>
      <c r="BO6" s="39" t="s">
        <v>31</v>
      </c>
      <c r="BP6" s="40" t="s">
        <v>32</v>
      </c>
      <c r="BQ6" s="40" t="s">
        <v>33</v>
      </c>
      <c r="BR6" s="40" t="s">
        <v>34</v>
      </c>
      <c r="BS6" s="39" t="s">
        <v>31</v>
      </c>
      <c r="BT6" s="40" t="s">
        <v>32</v>
      </c>
      <c r="BU6" s="40" t="s">
        <v>33</v>
      </c>
      <c r="BV6" s="41" t="s">
        <v>34</v>
      </c>
      <c r="BW6" s="39" t="s">
        <v>31</v>
      </c>
      <c r="BX6" s="40" t="s">
        <v>32</v>
      </c>
      <c r="BY6" s="40" t="s">
        <v>33</v>
      </c>
      <c r="BZ6" s="40" t="s">
        <v>34</v>
      </c>
      <c r="CA6" s="39" t="s">
        <v>31</v>
      </c>
      <c r="CB6" s="40" t="s">
        <v>32</v>
      </c>
      <c r="CC6" s="40" t="s">
        <v>33</v>
      </c>
      <c r="CD6" s="41" t="s">
        <v>34</v>
      </c>
      <c r="CE6" s="39" t="s">
        <v>31</v>
      </c>
      <c r="CF6" s="40" t="s">
        <v>35</v>
      </c>
      <c r="CG6" s="40" t="s">
        <v>36</v>
      </c>
      <c r="CH6" s="40" t="s">
        <v>37</v>
      </c>
      <c r="CI6" s="39" t="s">
        <v>38</v>
      </c>
      <c r="CJ6" s="40" t="s">
        <v>35</v>
      </c>
      <c r="CK6" s="40" t="s">
        <v>36</v>
      </c>
      <c r="CL6" s="40" t="s">
        <v>37</v>
      </c>
      <c r="CM6" s="39" t="s">
        <v>38</v>
      </c>
      <c r="CN6" s="40" t="s">
        <v>35</v>
      </c>
      <c r="CO6" s="40" t="s">
        <v>36</v>
      </c>
      <c r="CP6" s="40" t="s">
        <v>39</v>
      </c>
      <c r="CQ6" s="39" t="s">
        <v>38</v>
      </c>
      <c r="CR6" s="40" t="s">
        <v>35</v>
      </c>
      <c r="CS6" s="41" t="s">
        <v>36</v>
      </c>
      <c r="CT6" s="21" t="s">
        <v>31</v>
      </c>
      <c r="CU6" s="21" t="s">
        <v>32</v>
      </c>
      <c r="CV6" s="40" t="s">
        <v>33</v>
      </c>
      <c r="CW6" s="41" t="s">
        <v>34</v>
      </c>
      <c r="CX6" s="40" t="s">
        <v>31</v>
      </c>
      <c r="CY6" s="40" t="s">
        <v>32</v>
      </c>
      <c r="CZ6" s="40" t="s">
        <v>33</v>
      </c>
      <c r="DA6" s="40" t="s">
        <v>34</v>
      </c>
      <c r="DB6" s="35" t="s">
        <v>31</v>
      </c>
      <c r="DC6" s="21" t="s">
        <v>32</v>
      </c>
      <c r="DD6" s="40" t="s">
        <v>33</v>
      </c>
      <c r="DE6" s="41" t="s">
        <v>34</v>
      </c>
      <c r="DF6" s="40" t="s">
        <v>31</v>
      </c>
      <c r="DG6" s="40" t="s">
        <v>32</v>
      </c>
      <c r="DH6" s="40" t="s">
        <v>33</v>
      </c>
      <c r="DI6" s="40" t="s">
        <v>34</v>
      </c>
      <c r="DJ6" s="35" t="s">
        <v>31</v>
      </c>
      <c r="DK6" s="21" t="s">
        <v>32</v>
      </c>
      <c r="DL6" s="40" t="s">
        <v>33</v>
      </c>
      <c r="DM6" s="41" t="s">
        <v>34</v>
      </c>
      <c r="DN6" s="40" t="s">
        <v>31</v>
      </c>
      <c r="DO6" s="40" t="s">
        <v>32</v>
      </c>
      <c r="DP6" s="40" t="s">
        <v>33</v>
      </c>
      <c r="DQ6" s="40" t="s">
        <v>34</v>
      </c>
      <c r="DR6" s="35" t="s">
        <v>31</v>
      </c>
      <c r="DS6" s="21" t="s">
        <v>32</v>
      </c>
      <c r="DT6" s="40" t="s">
        <v>33</v>
      </c>
      <c r="DU6" s="41" t="s">
        <v>34</v>
      </c>
      <c r="DV6" s="39" t="s">
        <v>31</v>
      </c>
      <c r="DW6" s="40" t="s">
        <v>32</v>
      </c>
      <c r="DX6" s="40" t="s">
        <v>33</v>
      </c>
      <c r="DY6" s="41" t="s">
        <v>34</v>
      </c>
      <c r="DZ6" s="21" t="s">
        <v>31</v>
      </c>
      <c r="EA6" s="21" t="s">
        <v>32</v>
      </c>
      <c r="EB6" s="40" t="s">
        <v>33</v>
      </c>
      <c r="EC6" s="40" t="s">
        <v>34</v>
      </c>
      <c r="ED6" s="39" t="s">
        <v>31</v>
      </c>
      <c r="EE6" s="40" t="s">
        <v>32</v>
      </c>
      <c r="EF6" s="40" t="s">
        <v>33</v>
      </c>
      <c r="EG6" s="41" t="s">
        <v>34</v>
      </c>
      <c r="EH6" s="21" t="s">
        <v>31</v>
      </c>
      <c r="EI6" s="21" t="s">
        <v>32</v>
      </c>
      <c r="EJ6" s="40" t="s">
        <v>33</v>
      </c>
      <c r="EK6" s="40" t="s">
        <v>34</v>
      </c>
      <c r="EL6" s="39" t="s">
        <v>31</v>
      </c>
      <c r="EM6" s="40" t="s">
        <v>32</v>
      </c>
      <c r="EN6" s="40" t="s">
        <v>33</v>
      </c>
      <c r="EO6" s="41" t="s">
        <v>34</v>
      </c>
      <c r="EP6" s="21" t="s">
        <v>31</v>
      </c>
      <c r="EQ6" s="21" t="s">
        <v>32</v>
      </c>
      <c r="ER6" s="40" t="s">
        <v>33</v>
      </c>
      <c r="ES6" s="40" t="s">
        <v>34</v>
      </c>
      <c r="ET6" s="39" t="s">
        <v>31</v>
      </c>
      <c r="EU6" s="40" t="s">
        <v>32</v>
      </c>
      <c r="EV6" s="40" t="s">
        <v>33</v>
      </c>
      <c r="EW6" s="41" t="s">
        <v>34</v>
      </c>
      <c r="EX6" s="21" t="s">
        <v>31</v>
      </c>
      <c r="EY6" s="21" t="s">
        <v>32</v>
      </c>
      <c r="EZ6" s="40" t="s">
        <v>33</v>
      </c>
      <c r="FA6" s="40" t="s">
        <v>34</v>
      </c>
      <c r="FB6" s="39" t="s">
        <v>31</v>
      </c>
      <c r="FC6" s="40" t="s">
        <v>32</v>
      </c>
      <c r="FD6" s="40" t="s">
        <v>33</v>
      </c>
      <c r="FE6" s="41" t="s">
        <v>34</v>
      </c>
      <c r="FF6" s="21" t="s">
        <v>31</v>
      </c>
      <c r="FG6" s="21" t="s">
        <v>32</v>
      </c>
      <c r="FH6" s="40" t="s">
        <v>33</v>
      </c>
      <c r="FI6" s="40" t="s">
        <v>34</v>
      </c>
      <c r="FJ6" s="39" t="s">
        <v>31</v>
      </c>
      <c r="FK6" s="40" t="s">
        <v>32</v>
      </c>
      <c r="FL6" s="40" t="s">
        <v>33</v>
      </c>
      <c r="FM6" s="41" t="s">
        <v>34</v>
      </c>
      <c r="FN6" s="21" t="s">
        <v>31</v>
      </c>
      <c r="FO6" s="21" t="s">
        <v>32</v>
      </c>
      <c r="FP6" s="40" t="s">
        <v>33</v>
      </c>
      <c r="FQ6" s="40" t="s">
        <v>34</v>
      </c>
      <c r="FR6" s="39" t="s">
        <v>31</v>
      </c>
      <c r="FS6" s="40" t="s">
        <v>32</v>
      </c>
      <c r="FT6" s="40" t="s">
        <v>33</v>
      </c>
      <c r="FU6" s="41" t="s">
        <v>34</v>
      </c>
      <c r="FV6" s="40" t="s">
        <v>38</v>
      </c>
      <c r="FW6" s="40" t="s">
        <v>35</v>
      </c>
      <c r="FX6" s="40" t="s">
        <v>36</v>
      </c>
      <c r="FY6" s="40" t="s">
        <v>37</v>
      </c>
      <c r="FZ6" s="39" t="s">
        <v>38</v>
      </c>
      <c r="GA6" s="40" t="s">
        <v>35</v>
      </c>
      <c r="GB6" s="40" t="s">
        <v>36</v>
      </c>
      <c r="GC6" s="41" t="s">
        <v>37</v>
      </c>
      <c r="GD6" s="39" t="s">
        <v>38</v>
      </c>
      <c r="GE6" s="40" t="s">
        <v>35</v>
      </c>
      <c r="GF6" s="40" t="s">
        <v>36</v>
      </c>
      <c r="GG6" s="40" t="s">
        <v>37</v>
      </c>
      <c r="GH6" s="39" t="s">
        <v>38</v>
      </c>
      <c r="GI6" s="40" t="s">
        <v>35</v>
      </c>
      <c r="GJ6" s="41" t="s">
        <v>36</v>
      </c>
    </row>
    <row r="7" spans="1:196" x14ac:dyDescent="0.2">
      <c r="A7" s="16" t="s">
        <v>40</v>
      </c>
      <c r="B7" s="42"/>
      <c r="C7" s="43">
        <v>14.559257864377887</v>
      </c>
      <c r="D7" s="44">
        <v>14.469015271814778</v>
      </c>
      <c r="E7" s="44">
        <v>12.959148313568456</v>
      </c>
      <c r="F7" s="45">
        <v>12.486248624862485</v>
      </c>
      <c r="G7" s="44">
        <v>13.184649795737286</v>
      </c>
      <c r="H7" s="44">
        <v>14.689762736675178</v>
      </c>
      <c r="I7" s="44">
        <v>14.576498850515335</v>
      </c>
      <c r="J7" s="44">
        <v>14.482506607293095</v>
      </c>
      <c r="K7" s="43">
        <v>15.456072086831865</v>
      </c>
      <c r="L7" s="44">
        <v>15.780283095542735</v>
      </c>
      <c r="M7" s="44">
        <v>16.358739309171668</v>
      </c>
      <c r="N7" s="45">
        <v>16.175827883118775</v>
      </c>
      <c r="O7" s="44">
        <v>15.577126909204599</v>
      </c>
      <c r="P7" s="44">
        <v>14.693191997611233</v>
      </c>
      <c r="Q7" s="44">
        <v>11.374778929458907</v>
      </c>
      <c r="R7" s="44">
        <v>11.496969438884868</v>
      </c>
      <c r="S7" s="43">
        <v>11.948089660798983</v>
      </c>
      <c r="T7" s="44">
        <v>12.230406619416689</v>
      </c>
      <c r="U7" s="44">
        <v>11.705567602940988</v>
      </c>
      <c r="V7" s="45">
        <v>11.725092831518664</v>
      </c>
      <c r="W7" s="44">
        <v>11.59209259853402</v>
      </c>
      <c r="X7" s="44">
        <v>13.114383594233239</v>
      </c>
      <c r="Y7" s="44">
        <v>13.747956064114463</v>
      </c>
      <c r="Z7" s="44">
        <v>13.915972235168375</v>
      </c>
      <c r="AA7" s="43">
        <v>12.91026797905889</v>
      </c>
      <c r="AB7" s="44">
        <v>12.303987919555222</v>
      </c>
      <c r="AC7" s="44">
        <v>12.837346604664306</v>
      </c>
      <c r="AD7" s="45">
        <v>13.519967581275571</v>
      </c>
      <c r="AE7" s="43">
        <v>13.562580756137466</v>
      </c>
      <c r="AF7" s="44">
        <v>15.912056192954104</v>
      </c>
      <c r="AG7" s="44">
        <v>15.725349810398855</v>
      </c>
      <c r="AH7" s="45">
        <v>18.035248430090427</v>
      </c>
      <c r="AI7" s="44">
        <v>19.09007900096233</v>
      </c>
      <c r="AJ7" s="44">
        <v>18.30729643307027</v>
      </c>
      <c r="AK7" s="44">
        <v>16.150139063048545</v>
      </c>
      <c r="AL7" s="44">
        <v>15.559260340986212</v>
      </c>
      <c r="AM7" s="43">
        <v>14.117929085017217</v>
      </c>
      <c r="AN7" s="44">
        <v>15.230905079717175</v>
      </c>
      <c r="AO7" s="44">
        <v>14.020883841405677</v>
      </c>
      <c r="AP7" s="45">
        <v>16.376094925939036</v>
      </c>
      <c r="AQ7" s="44">
        <v>15.430345751770021</v>
      </c>
      <c r="AR7" s="44">
        <v>14.994945415986772</v>
      </c>
      <c r="AS7" s="44">
        <v>14.305928102533203</v>
      </c>
      <c r="AT7" s="44">
        <v>14.788141589809852</v>
      </c>
      <c r="AU7" s="43">
        <v>15.962521451869103</v>
      </c>
      <c r="AV7" s="44">
        <v>15.85508154368631</v>
      </c>
      <c r="AW7" s="44">
        <v>14.834171330972081</v>
      </c>
      <c r="AX7" s="45">
        <v>15.241456967276152</v>
      </c>
      <c r="AY7" s="44">
        <v>15.259578017309902</v>
      </c>
      <c r="AZ7" s="44">
        <v>14.52786906776219</v>
      </c>
      <c r="BA7" s="44">
        <v>16.195853406673649</v>
      </c>
      <c r="BB7" s="44">
        <f>+[1]JUN15!$D$113/BB21*100</f>
        <v>18.081715428832432</v>
      </c>
      <c r="BC7" s="43">
        <f>563.484/BC21*100</f>
        <v>19.017898827898811</v>
      </c>
      <c r="BD7" s="44">
        <f>559.643/BD21*100</f>
        <v>18.420988395907965</v>
      </c>
      <c r="BE7" s="44">
        <f>551.143/BE21*100</f>
        <v>17.774212356678689</v>
      </c>
      <c r="BF7" s="45">
        <f>505.306/BF21*100</f>
        <v>16.557418639079817</v>
      </c>
      <c r="BG7" s="43">
        <f>518.277/BG21*100</f>
        <v>16.642393463001866</v>
      </c>
      <c r="BH7" s="44">
        <f>503.951/BH21*100</f>
        <v>16.037509021311646</v>
      </c>
      <c r="BI7" s="44">
        <f>+'[2]CBS-CS'!$GD$657/BI21*100</f>
        <v>0</v>
      </c>
      <c r="BJ7" s="45">
        <f>+'[2]CBS-CS'!$GG$657/BJ21*100</f>
        <v>0</v>
      </c>
      <c r="BK7" s="44">
        <f>+'[2]CBS-CS'!$GJ$657/BK21*100</f>
        <v>0</v>
      </c>
      <c r="BL7" s="44">
        <f>+'[2]CBS-CS'!$GM$657/BL21*100</f>
        <v>0</v>
      </c>
      <c r="BM7" s="44">
        <f>+'[2]CBS-CS'!$GP$657/BM21*100</f>
        <v>0</v>
      </c>
      <c r="BN7" s="45">
        <f>+'[2]CBS-CS'!$GS$657/BN21*100</f>
        <v>0</v>
      </c>
      <c r="BO7" s="44">
        <f>+'[2]CBS-CS'!$GV$658/BO21*100</f>
        <v>13.343942973649501</v>
      </c>
      <c r="BP7" s="44">
        <f>+'[2]CBS-CS'!$GY$658/BP21*100</f>
        <v>13.610849176595114</v>
      </c>
      <c r="BQ7" s="44">
        <f>+'[2]CBS-CS'!$HB$658/BQ21*100</f>
        <v>17.310698398282995</v>
      </c>
      <c r="BR7" s="45">
        <f>+'[2]CBS-CS'!$HE$658/BR21*100</f>
        <v>18.01064694563992</v>
      </c>
      <c r="BS7" s="44">
        <f>+'[2]CBS-CS'!$HH$658/BS21*100</f>
        <v>17.871189408095677</v>
      </c>
      <c r="BT7" s="44">
        <f>+'[2]CBS-CS'!$HK$658/BT21*100</f>
        <v>19.967560098258396</v>
      </c>
      <c r="BU7" s="44">
        <f>+'[2]CBS-CS'!$HN$658/BU21*100</f>
        <v>19.781877230396361</v>
      </c>
      <c r="BV7" s="45">
        <f>+'[2]CBS-CS'!$HQ$658/BV21*100</f>
        <v>20.61901827451792</v>
      </c>
      <c r="BW7" s="44">
        <f>+'[2]CBS-CS'!$HT$658/BW21*100</f>
        <v>22.271730151021739</v>
      </c>
      <c r="BX7" s="44">
        <f>+'[2]CBS-CS'!$HW$658/BX21*100</f>
        <v>22.757562053399365</v>
      </c>
      <c r="BY7" s="44">
        <f>+'[2]CBS-CS'!$HZ$658/BY21*100</f>
        <v>22.416805394691234</v>
      </c>
      <c r="BZ7" s="45">
        <f>+'[2]CBS-CS'!$IC$658/BZ21*100</f>
        <v>22.042029174859636</v>
      </c>
      <c r="CA7" s="43">
        <f>+'[2]CBS-CS'!$IF$658/CA21*100</f>
        <v>22.766229114817161</v>
      </c>
      <c r="CB7" s="44">
        <f>+'[2]CBS-CS'!$II$658/CB21*100</f>
        <v>22.157246405521423</v>
      </c>
      <c r="CC7" s="44">
        <f>+'[2]CBS-CS'!$IL$658/CC21*100</f>
        <v>21.10247822100758</v>
      </c>
      <c r="CD7" s="45">
        <f>+'[2]CBS-CS'!$IO$658/CD21*100</f>
        <v>22.125227971995013</v>
      </c>
      <c r="CE7" s="43">
        <f>+'[2]CBS-CS'!$IR$658/CE21*100</f>
        <v>21.617289099223328</v>
      </c>
      <c r="CF7" s="44">
        <f>+'[2]CBS-CS'!$IV$658/CF21*100</f>
        <v>23.118986016520303</v>
      </c>
      <c r="CG7" s="44">
        <f>'[2]CBS-CS'!$IX$275/CG21*100</f>
        <v>23.421166066992846</v>
      </c>
      <c r="CH7" s="44">
        <f>'[2]CBS-CS'!$JA$275/CH21*100</f>
        <v>24.701797868892285</v>
      </c>
      <c r="CI7" s="43">
        <f>'[2]CBS-CS'!$JD$275/CI21*100</f>
        <v>24.937380829659762</v>
      </c>
      <c r="CJ7" s="44">
        <f>'[2]CBS-CS'!$JH$275/CJ21*100</f>
        <v>26.768466997476853</v>
      </c>
      <c r="CK7" s="44">
        <v>26.905617032831756</v>
      </c>
      <c r="CL7" s="44">
        <v>26.77589488595747</v>
      </c>
      <c r="CM7" s="43">
        <v>27.093110861152308</v>
      </c>
      <c r="CN7" s="44">
        <v>27.155329302048276</v>
      </c>
      <c r="CO7" s="44">
        <v>27.870232172232377</v>
      </c>
      <c r="CP7" s="44">
        <v>28.161363376204001</v>
      </c>
      <c r="CQ7" s="43">
        <v>28.618100898661687</v>
      </c>
      <c r="CR7" s="44">
        <v>29.351835393148836</v>
      </c>
      <c r="CS7" s="45">
        <v>28.715912551828758</v>
      </c>
      <c r="CT7" s="44">
        <v>0.10093560577513162</v>
      </c>
      <c r="CU7" s="44">
        <v>0.10497303000613686</v>
      </c>
      <c r="CV7" s="44">
        <v>0.10452442731380296</v>
      </c>
      <c r="CW7" s="45">
        <v>0.10721604346780647</v>
      </c>
      <c r="CX7" s="44">
        <v>0.10631883808313862</v>
      </c>
      <c r="CY7" s="44">
        <v>0.10676744077547254</v>
      </c>
      <c r="CZ7" s="44">
        <v>0.10766464616014038</v>
      </c>
      <c r="DA7" s="44">
        <v>0.10945905692947605</v>
      </c>
      <c r="DB7" s="43">
        <v>0.10811324885247431</v>
      </c>
      <c r="DC7" s="44">
        <v>0.1130478784681474</v>
      </c>
      <c r="DD7" s="44">
        <v>0.11439368654514914</v>
      </c>
      <c r="DE7" s="45">
        <v>0.4</v>
      </c>
      <c r="DF7" s="44">
        <v>0.4</v>
      </c>
      <c r="DG7" s="44">
        <v>0.4</v>
      </c>
      <c r="DH7" s="44">
        <v>0.12471154846882927</v>
      </c>
      <c r="DI7" s="44">
        <v>0.12157132962249186</v>
      </c>
      <c r="DJ7" s="43">
        <v>0.12605735654583103</v>
      </c>
      <c r="DK7" s="44">
        <v>0.13458080770017547</v>
      </c>
      <c r="DL7" s="44">
        <v>0.13592661577717721</v>
      </c>
      <c r="DM7" s="45">
        <v>0.13458080770017547</v>
      </c>
      <c r="DN7" s="44">
        <v>0.13951543731584856</v>
      </c>
      <c r="DO7" s="44">
        <v>0.14534727231618952</v>
      </c>
      <c r="DP7" s="44">
        <v>0.14476408881615541</v>
      </c>
      <c r="DQ7" s="44">
        <v>0.3476680290406296</v>
      </c>
      <c r="DR7" s="43">
        <v>0.3338840384088797</v>
      </c>
      <c r="DS7" s="44">
        <v>0.31123705114507361</v>
      </c>
      <c r="DT7" s="44">
        <v>0.36865812008117599</v>
      </c>
      <c r="DU7" s="45">
        <v>0.32498172587742619</v>
      </c>
      <c r="DV7" s="43">
        <v>0.32920911643680489</v>
      </c>
      <c r="DW7" s="44">
        <v>0.32213989538368382</v>
      </c>
      <c r="DX7" s="44">
        <v>0.30812054276843909</v>
      </c>
      <c r="DY7" s="45">
        <v>0.29523001110454405</v>
      </c>
      <c r="DZ7" s="44">
        <v>0.30080072576584055</v>
      </c>
      <c r="EA7" s="44">
        <v>0.29030242220218161</v>
      </c>
      <c r="EB7" s="44">
        <v>0.28689323781876513</v>
      </c>
      <c r="EC7" s="44">
        <v>0.27211655914326949</v>
      </c>
      <c r="ED7" s="43">
        <v>0.27931159855069615</v>
      </c>
      <c r="EE7" s="44">
        <v>0.28949680465247551</v>
      </c>
      <c r="EF7" s="44">
        <v>0.27477896758429227</v>
      </c>
      <c r="EG7" s="45">
        <v>0.28827909990136624</v>
      </c>
      <c r="EH7" s="44">
        <v>0.27356257086420455</v>
      </c>
      <c r="EI7" s="44">
        <v>0.25993534558487646</v>
      </c>
      <c r="EJ7" s="44">
        <v>0.25287972977548134</v>
      </c>
      <c r="EK7" s="44">
        <v>0.23823074549175635</v>
      </c>
      <c r="EL7" s="43">
        <v>0.22871037023729565</v>
      </c>
      <c r="EM7" s="44">
        <v>0.50576634477741933</v>
      </c>
      <c r="EN7" s="44">
        <v>0.50637902052612027</v>
      </c>
      <c r="EO7" s="45">
        <v>0.52274892110210225</v>
      </c>
      <c r="EP7" s="44">
        <v>2.3149223855641066</v>
      </c>
      <c r="EQ7" s="44">
        <v>3.1183187861561188</v>
      </c>
      <c r="ER7" s="44">
        <v>2.9935026480933167</v>
      </c>
      <c r="ES7" s="44">
        <f>+([1]JUN15!$D$36+[1]JUN15!$D$49)/'A6'!ES$21*100</f>
        <v>0.49161095383879211</v>
      </c>
      <c r="ET7" s="43">
        <f>+(+[3]A9!FL13+[3]A9!FL20)/'A6'!ET$21*100</f>
        <v>2.2935338892032022</v>
      </c>
      <c r="EU7" s="44">
        <f>+(+[3]A9!FO13+[3]A9!FO20)/'A6'!EU$21*100</f>
        <v>2.5831863646959845</v>
      </c>
      <c r="EV7" s="44">
        <f>+(+[3]A9!FR13+[3]A9!FR20)/'A6'!EV$21*100</f>
        <v>2.0006464842107774</v>
      </c>
      <c r="EW7" s="45">
        <f>+(+[3]A9!FU13+[3]A9!FU20)/'A6'!EW$21*100</f>
        <v>0.3848174336740286</v>
      </c>
      <c r="EX7" s="44">
        <f>+(+[3]A9!FX13+[3]A9!FX20)/'A6'!EX$21*100</f>
        <v>2.4316954498353338</v>
      </c>
      <c r="EY7" s="44">
        <f>+(+[3]A9!GA13+[3]A9!GA20)/'A6'!EY$21*100</f>
        <v>1.7138212165824482</v>
      </c>
      <c r="EZ7" s="44">
        <f>+(+[3]A9!GD13+[3]A9!GD20)/'A6'!EZ$21*100</f>
        <v>0.46692667774572694</v>
      </c>
      <c r="FA7" s="44">
        <f>+(+[3]A9!GG13+[3]A9!GG20)/'A6'!FA$21*100</f>
        <v>0.27521921807574001</v>
      </c>
      <c r="FB7" s="46">
        <f>+(+[3]A9!GJ13+[3]A9!GJ20)/'A6'!FB$21*100</f>
        <v>0.2669226000181501</v>
      </c>
      <c r="FC7" s="47">
        <f>+(+[3]A9!GM13+[3]A9!GM20)/'A6'!FC$21*100</f>
        <v>0.25579770488837339</v>
      </c>
      <c r="FD7" s="47">
        <f>+(+[3]A9!GP13+[3]A9!GP20)/'A6'!FD$21*100</f>
        <v>0.25173779507864757</v>
      </c>
      <c r="FE7" s="48">
        <f>+(+[3]A9!GS13+[3]A9!GS20)/'A6'!FE$21*100</f>
        <v>0.18769949486839849</v>
      </c>
      <c r="FF7" s="47">
        <f>+(+[3]A9!GV13+[3]A9!GV20)/'A6'!FF$21*100</f>
        <v>0.17913135277043307</v>
      </c>
      <c r="FG7" s="47">
        <f>+(+[3]A9!GY13+[3]A9!GY20+[3]A9!GY17)/'A6'!FG$21*100</f>
        <v>3.8059468908036949</v>
      </c>
      <c r="FH7" s="47">
        <f>+(+[3]A9!HB13+[3]A9!HB20+[3]A9!HB17)/'A6'!FH$21*100</f>
        <v>4.7032588277256542</v>
      </c>
      <c r="FI7" s="47">
        <f>+(+[3]A9!HE13+[3]A9!HE20+[3]A9!HE17)/'A6'!FI$21*100</f>
        <v>4.7838088805204908</v>
      </c>
      <c r="FJ7" s="46">
        <f>+(+[3]A9!HH13+[3]A9!HH20+[3]A9!HH17)/'A6'!FJ$21*100</f>
        <v>4.5164794883986987</v>
      </c>
      <c r="FK7" s="47">
        <f>+(+[3]A9!HK13+[3]A9!HK20+[3]A9!HK17)/'A6'!FK$21*100</f>
        <v>4.5304012855172413</v>
      </c>
      <c r="FL7" s="47">
        <f>+(+[3]A9!HN13+[3]A9!HN20+[3]A9!HN17)/'A6'!FL$21*100</f>
        <v>4.271963677391919</v>
      </c>
      <c r="FM7" s="48">
        <f>+(+[3]A9!HQ13+[3]A9!HQ20+[3]A9!HQ17)/'A6'!FM$21*100</f>
        <v>4.189216307003198</v>
      </c>
      <c r="FN7" s="47">
        <f>+(+[3]A9!HT13+[3]A9!HT20+[3]A9!HT17)/'A6'!FN$21*100</f>
        <v>4.1495437127703285</v>
      </c>
      <c r="FO7" s="47">
        <f>+(+[3]A9!HW13+[3]A9!HW20+[3]A9!HW17)/'A6'!FO$21*100</f>
        <v>4.0412952270188818</v>
      </c>
      <c r="FP7" s="47">
        <f>+(+[3]A9!HZ13+[3]A9!HZ20+[3]A9!HZ17)/'A6'!FP$21*100</f>
        <v>4.0585317328675359</v>
      </c>
      <c r="FQ7" s="47">
        <f>+(+[3]A9!IC13+[3]A9!IC20+[3]A9!IC17)/'A6'!FQ$21*100</f>
        <v>4.0395793253811263</v>
      </c>
      <c r="FR7" s="46">
        <f>+(+[3]A9!IF13+[3]A9!IF20+[3]A9!IF17)/'A6'!FR$21*100</f>
        <v>3.8077007972175227</v>
      </c>
      <c r="FS7" s="47">
        <f>+(+[3]A9!II13+[3]A9!II20+[3]A9!II17)/'A6'!FS$21*100</f>
        <v>3.6551881718663468</v>
      </c>
      <c r="FT7" s="47">
        <f>+(+[3]A9!IL13+[3]A9!IL20+[3]A9!IL17)/'A6'!FT$21*100</f>
        <v>3.6217106736130198</v>
      </c>
      <c r="FU7" s="48">
        <f>+(+[3]A9!IO13+[3]A9!IO20+[3]A9!IO17)/'A6'!FU$21*100</f>
        <v>3.5808941216848353</v>
      </c>
      <c r="FV7" s="47">
        <f>+(+[3]A9!IR13+[3]A9!IR20+[3]A9!IR17)/'A6'!FV$21*100</f>
        <v>3.5256464775889862</v>
      </c>
      <c r="FW7" s="47">
        <f>+(+[3]A9!IU13+[3]A9!IU20+[3]A9!IU17)/'A6'!FW$21*100</f>
        <v>3.4360685412372867</v>
      </c>
      <c r="FX7" s="47">
        <f>+(+[3]A9!IX13+[3]A9!IX20+[3]A9!IX17)/'A6'!FX$21*100</f>
        <v>3.3894327592378386</v>
      </c>
      <c r="FY7" s="47">
        <f>+(+[3]A9!JA13+[3]A9!JA20+[3]A9!JA17)/'A6'!FY$21*100</f>
        <v>3.447653908311338</v>
      </c>
      <c r="FZ7" s="46">
        <f>+(+[3]A9!JB13+[3]A9!JB20+[3]A9!JB17)/'A6'!FZ$21*100</f>
        <v>3.3871503681737583</v>
      </c>
      <c r="GA7" s="47">
        <f>+(+[3]A9!JG13+[3]A9!JG20+[3]A9!JG17)/'A6'!GA$21*100</f>
        <v>3.2808680237891643</v>
      </c>
      <c r="GB7" s="47">
        <v>3.2441004587463866</v>
      </c>
      <c r="GC7" s="48">
        <v>3.2413842613688111</v>
      </c>
      <c r="GD7" s="46">
        <v>3.0421319720956004</v>
      </c>
      <c r="GE7" s="47">
        <v>3.0751200346908023</v>
      </c>
      <c r="GF7" s="47">
        <v>2.9437634849931138</v>
      </c>
      <c r="GG7" s="47">
        <v>3.1404173920440739</v>
      </c>
      <c r="GH7" s="46">
        <v>3.051995626289882</v>
      </c>
      <c r="GI7" s="47">
        <v>2.9627542528384208</v>
      </c>
      <c r="GJ7" s="48">
        <v>2.914835689063636</v>
      </c>
    </row>
    <row r="8" spans="1:196" ht="12" customHeight="1" x14ac:dyDescent="0.2">
      <c r="A8" s="16" t="s">
        <v>41</v>
      </c>
      <c r="B8" s="42"/>
      <c r="C8" s="43">
        <f t="shared" ref="C8:E8" si="0">SUM(C9:C11)</f>
        <v>44.03853396499435</v>
      </c>
      <c r="D8" s="44">
        <f t="shared" si="0"/>
        <v>43.885392773824229</v>
      </c>
      <c r="E8" s="44">
        <f t="shared" si="0"/>
        <v>45.481672570460489</v>
      </c>
      <c r="F8" s="45">
        <f t="shared" ref="F8:BQ8" si="1">SUM(F9:F12)</f>
        <v>45.818633587496677</v>
      </c>
      <c r="G8" s="44">
        <f t="shared" si="1"/>
        <v>45.433203319962296</v>
      </c>
      <c r="H8" s="44">
        <f t="shared" si="1"/>
        <v>45.053891798164983</v>
      </c>
      <c r="I8" s="44">
        <f t="shared" si="1"/>
        <v>45.798568956164594</v>
      </c>
      <c r="J8" s="44">
        <f t="shared" si="1"/>
        <v>45.704622130820148</v>
      </c>
      <c r="K8" s="43">
        <f t="shared" si="1"/>
        <v>45.761212369445005</v>
      </c>
      <c r="L8" s="44">
        <f t="shared" si="1"/>
        <v>46.065390403077195</v>
      </c>
      <c r="M8" s="44">
        <f t="shared" si="1"/>
        <v>45.686654381073886</v>
      </c>
      <c r="N8" s="45">
        <f t="shared" si="1"/>
        <v>46.694984780291819</v>
      </c>
      <c r="O8" s="44">
        <f t="shared" si="1"/>
        <v>46.613949870749806</v>
      </c>
      <c r="P8" s="44">
        <f t="shared" si="1"/>
        <v>47.473872797850106</v>
      </c>
      <c r="Q8" s="44">
        <f t="shared" si="1"/>
        <v>49.874260299835079</v>
      </c>
      <c r="R8" s="44">
        <f t="shared" si="1"/>
        <v>50.471262899402397</v>
      </c>
      <c r="S8" s="43">
        <f t="shared" si="1"/>
        <v>49.796728293485629</v>
      </c>
      <c r="T8" s="44">
        <f t="shared" si="1"/>
        <v>49.699328378494847</v>
      </c>
      <c r="U8" s="44">
        <f t="shared" si="1"/>
        <v>50.528017656191857</v>
      </c>
      <c r="V8" s="45">
        <f t="shared" si="1"/>
        <v>50.679086160236643</v>
      </c>
      <c r="W8" s="44">
        <f t="shared" si="1"/>
        <v>51.171055554184441</v>
      </c>
      <c r="X8" s="44">
        <f t="shared" si="1"/>
        <v>51.017033829756855</v>
      </c>
      <c r="Y8" s="44">
        <f t="shared" si="1"/>
        <v>51.026805233631038</v>
      </c>
      <c r="Z8" s="44">
        <f t="shared" si="1"/>
        <v>51.410979728870899</v>
      </c>
      <c r="AA8" s="43">
        <f t="shared" si="1"/>
        <v>51.818664752253554</v>
      </c>
      <c r="AB8" s="44">
        <f t="shared" si="1"/>
        <v>52.376415677122665</v>
      </c>
      <c r="AC8" s="44">
        <f t="shared" si="1"/>
        <v>52.248905982485006</v>
      </c>
      <c r="AD8" s="45">
        <f t="shared" si="1"/>
        <v>51.733120694388163</v>
      </c>
      <c r="AE8" s="43">
        <f t="shared" si="1"/>
        <v>50.483036710790024</v>
      </c>
      <c r="AF8" s="44">
        <f t="shared" si="1"/>
        <v>50.626955654635687</v>
      </c>
      <c r="AG8" s="44">
        <f t="shared" si="1"/>
        <v>50.626171055328783</v>
      </c>
      <c r="AH8" s="45">
        <f t="shared" si="1"/>
        <v>49.44109512981008</v>
      </c>
      <c r="AI8" s="44">
        <f t="shared" si="1"/>
        <v>49.098941431864461</v>
      </c>
      <c r="AJ8" s="44">
        <f t="shared" si="1"/>
        <v>49.086196315715796</v>
      </c>
      <c r="AK8" s="44">
        <f t="shared" si="1"/>
        <v>50.147990096065207</v>
      </c>
      <c r="AL8" s="44">
        <f t="shared" si="1"/>
        <v>50.351574199973641</v>
      </c>
      <c r="AM8" s="43">
        <f t="shared" si="1"/>
        <v>50.612837602910531</v>
      </c>
      <c r="AN8" s="44">
        <f t="shared" si="1"/>
        <v>49.917535554684576</v>
      </c>
      <c r="AO8" s="44">
        <f t="shared" si="1"/>
        <v>50.0307170740762</v>
      </c>
      <c r="AP8" s="45">
        <f t="shared" si="1"/>
        <v>49.051311627057082</v>
      </c>
      <c r="AQ8" s="44">
        <f t="shared" si="1"/>
        <v>49.676713514224069</v>
      </c>
      <c r="AR8" s="44">
        <f t="shared" si="1"/>
        <v>49.46052388199378</v>
      </c>
      <c r="AS8" s="44">
        <f t="shared" si="1"/>
        <v>49.668839945747941</v>
      </c>
      <c r="AT8" s="44">
        <f t="shared" si="1"/>
        <v>49.314879065564234</v>
      </c>
      <c r="AU8" s="43">
        <f t="shared" si="1"/>
        <v>48.14183453039216</v>
      </c>
      <c r="AV8" s="44">
        <f t="shared" si="1"/>
        <v>48.41009352480242</v>
      </c>
      <c r="AW8" s="44">
        <f t="shared" si="1"/>
        <v>48.348740178731987</v>
      </c>
      <c r="AX8" s="45">
        <f t="shared" si="1"/>
        <v>48.267934526451349</v>
      </c>
      <c r="AY8" s="44">
        <f t="shared" si="1"/>
        <v>47.391278061176699</v>
      </c>
      <c r="AZ8" s="44">
        <f t="shared" si="1"/>
        <v>48.863591914424617</v>
      </c>
      <c r="BA8" s="44">
        <f t="shared" si="1"/>
        <v>48.455724620654507</v>
      </c>
      <c r="BB8" s="44">
        <f t="shared" si="1"/>
        <v>47.156835326570814</v>
      </c>
      <c r="BC8" s="43">
        <f t="shared" si="1"/>
        <v>46.404011995664803</v>
      </c>
      <c r="BD8" s="44">
        <f t="shared" si="1"/>
        <v>46.335561657747533</v>
      </c>
      <c r="BE8" s="44">
        <f t="shared" si="1"/>
        <v>46.941092957297229</v>
      </c>
      <c r="BF8" s="45">
        <f t="shared" si="1"/>
        <v>47.294182714603394</v>
      </c>
      <c r="BG8" s="43">
        <f t="shared" si="1"/>
        <v>46.514326829175175</v>
      </c>
      <c r="BH8" s="44">
        <f t="shared" si="1"/>
        <v>46.400070102949059</v>
      </c>
      <c r="BI8" s="44">
        <f t="shared" si="1"/>
        <v>55.674363999314927</v>
      </c>
      <c r="BJ8" s="45">
        <f t="shared" si="1"/>
        <v>56.849551173561622</v>
      </c>
      <c r="BK8" s="44">
        <f t="shared" si="1"/>
        <v>57.453854620197369</v>
      </c>
      <c r="BL8" s="44">
        <f t="shared" si="1"/>
        <v>58.17406108229612</v>
      </c>
      <c r="BM8" s="44">
        <f t="shared" si="1"/>
        <v>56.941196022501508</v>
      </c>
      <c r="BN8" s="45">
        <f t="shared" si="1"/>
        <v>38.792224570887598</v>
      </c>
      <c r="BO8" s="44">
        <f t="shared" si="1"/>
        <v>33.776407577974929</v>
      </c>
      <c r="BP8" s="44">
        <f t="shared" si="1"/>
        <v>33.790263462995242</v>
      </c>
      <c r="BQ8" s="44">
        <f t="shared" si="1"/>
        <v>42.988935127678275</v>
      </c>
      <c r="BR8" s="45">
        <f t="shared" ref="BR8:CN8" si="2">SUM(BR9:BR12)</f>
        <v>41.776301240959711</v>
      </c>
      <c r="BS8" s="44">
        <f t="shared" si="2"/>
        <v>41.748087767541371</v>
      </c>
      <c r="BT8" s="44">
        <f t="shared" si="2"/>
        <v>47.152066532147792</v>
      </c>
      <c r="BU8" s="44">
        <f t="shared" si="2"/>
        <v>44.610280190575722</v>
      </c>
      <c r="BV8" s="44">
        <f t="shared" si="2"/>
        <v>43.771249654272445</v>
      </c>
      <c r="BW8" s="43">
        <f t="shared" si="2"/>
        <v>43.989585900719945</v>
      </c>
      <c r="BX8" s="44">
        <f t="shared" si="2"/>
        <v>43.102029287197844</v>
      </c>
      <c r="BY8" s="44">
        <f t="shared" si="2"/>
        <v>42.956040090074978</v>
      </c>
      <c r="BZ8" s="45">
        <f t="shared" si="2"/>
        <v>42.930170700679909</v>
      </c>
      <c r="CA8" s="43">
        <f t="shared" si="2"/>
        <v>42.361534378068271</v>
      </c>
      <c r="CB8" s="44">
        <f t="shared" si="2"/>
        <v>42.616714814716019</v>
      </c>
      <c r="CC8" s="44">
        <f t="shared" si="2"/>
        <v>42.906576748444799</v>
      </c>
      <c r="CD8" s="45">
        <f t="shared" si="2"/>
        <v>42.377905152693785</v>
      </c>
      <c r="CE8" s="43">
        <f t="shared" si="2"/>
        <v>42.703928756282188</v>
      </c>
      <c r="CF8" s="44">
        <f t="shared" si="2"/>
        <v>42.246375062052039</v>
      </c>
      <c r="CG8" s="44">
        <f t="shared" si="2"/>
        <v>41.626277251053956</v>
      </c>
      <c r="CH8" s="44">
        <f t="shared" si="2"/>
        <v>41.418242110983869</v>
      </c>
      <c r="CI8" s="43">
        <f t="shared" si="2"/>
        <v>40.983195557063524</v>
      </c>
      <c r="CJ8" s="44">
        <f t="shared" si="2"/>
        <v>39.898716135087867</v>
      </c>
      <c r="CK8" s="44">
        <v>40.613260978104655</v>
      </c>
      <c r="CL8" s="44">
        <v>40.569607173817069</v>
      </c>
      <c r="CM8" s="43">
        <v>40.508571609646033</v>
      </c>
      <c r="CN8" s="44">
        <v>40.12040686383294</v>
      </c>
      <c r="CO8" s="44">
        <v>39.90341328772584</v>
      </c>
      <c r="CP8" s="44">
        <v>39.600028894268895</v>
      </c>
      <c r="CQ8" s="43">
        <v>39.534948927583955</v>
      </c>
      <c r="CR8" s="44">
        <v>38.311559175773453</v>
      </c>
      <c r="CS8" s="45">
        <v>38.391269535950336</v>
      </c>
      <c r="CT8" s="44">
        <f t="shared" ref="CT8:CV8" si="3">SUM(CT9:CT11)</f>
        <v>13.265630215006297</v>
      </c>
      <c r="CU8" s="44">
        <f t="shared" si="3"/>
        <v>13.93673984273784</v>
      </c>
      <c r="CV8" s="44">
        <f t="shared" si="3"/>
        <v>14.55401714738931</v>
      </c>
      <c r="CW8" s="45">
        <f t="shared" ref="CW8:DE8" si="4">SUM(CW9:CW12)</f>
        <v>14.941609873565815</v>
      </c>
      <c r="CX8" s="44">
        <f t="shared" si="4"/>
        <v>15.101312432036691</v>
      </c>
      <c r="CY8" s="44">
        <f t="shared" si="4"/>
        <v>15.225126775120851</v>
      </c>
      <c r="CZ8" s="44">
        <f t="shared" si="4"/>
        <v>15.532419619369586</v>
      </c>
      <c r="DA8" s="44">
        <f t="shared" si="4"/>
        <v>16.669178841743733</v>
      </c>
      <c r="DB8" s="43">
        <f t="shared" si="4"/>
        <v>16.966602426761121</v>
      </c>
      <c r="DC8" s="44">
        <f t="shared" si="4"/>
        <v>40.350021712370314</v>
      </c>
      <c r="DD8" s="44">
        <f t="shared" si="4"/>
        <v>49.711930678323156</v>
      </c>
      <c r="DE8" s="45">
        <f t="shared" si="4"/>
        <v>60.8</v>
      </c>
      <c r="DF8" s="44">
        <v>62</v>
      </c>
      <c r="DG8" s="44">
        <v>63.1</v>
      </c>
      <c r="DH8" s="44">
        <f t="shared" ref="DH8:FS8" si="5">SUM(DH9:DH12)</f>
        <v>23.408088485983857</v>
      </c>
      <c r="DI8" s="44">
        <f t="shared" si="5"/>
        <v>24.79068198375699</v>
      </c>
      <c r="DJ8" s="43">
        <f t="shared" si="5"/>
        <v>25.9494227380555</v>
      </c>
      <c r="DK8" s="44">
        <f t="shared" si="5"/>
        <v>25.951217148824835</v>
      </c>
      <c r="DL8" s="44">
        <f t="shared" si="5"/>
        <v>26.903600664649748</v>
      </c>
      <c r="DM8" s="45">
        <f t="shared" si="5"/>
        <v>27.083938946967979</v>
      </c>
      <c r="DN8" s="44">
        <f t="shared" si="5"/>
        <v>27.712431318927802</v>
      </c>
      <c r="DO8" s="44">
        <f t="shared" si="5"/>
        <v>27.914302530478061</v>
      </c>
      <c r="DP8" s="44">
        <f t="shared" si="5"/>
        <v>28.671409294330015</v>
      </c>
      <c r="DQ8" s="44">
        <f t="shared" si="5"/>
        <v>68.563413429715155</v>
      </c>
      <c r="DR8" s="43">
        <f t="shared" si="5"/>
        <v>68.047501112098516</v>
      </c>
      <c r="DS8" s="44">
        <f t="shared" si="5"/>
        <v>68.852870566305143</v>
      </c>
      <c r="DT8" s="44">
        <f t="shared" si="5"/>
        <v>69.280898876404464</v>
      </c>
      <c r="DU8" s="45">
        <f t="shared" si="5"/>
        <v>68.117243257117138</v>
      </c>
      <c r="DV8" s="43">
        <f t="shared" si="5"/>
        <v>71.383459972781367</v>
      </c>
      <c r="DW8" s="44">
        <f t="shared" si="5"/>
        <v>70.396174687679633</v>
      </c>
      <c r="DX8" s="44">
        <f t="shared" si="5"/>
        <v>69.74572491286834</v>
      </c>
      <c r="DY8" s="45">
        <f t="shared" si="5"/>
        <v>70.08561861285817</v>
      </c>
      <c r="DZ8" s="44">
        <f t="shared" si="5"/>
        <v>69.819692548983426</v>
      </c>
      <c r="EA8" s="44">
        <f t="shared" si="5"/>
        <v>68.773705338887709</v>
      </c>
      <c r="EB8" s="44">
        <f t="shared" si="5"/>
        <v>69.438833515458569</v>
      </c>
      <c r="EC8" s="44">
        <f t="shared" si="5"/>
        <v>70.562353218635721</v>
      </c>
      <c r="ED8" s="43">
        <f t="shared" si="5"/>
        <v>70.229807446040653</v>
      </c>
      <c r="EE8" s="44">
        <f t="shared" si="5"/>
        <v>70.29870726228215</v>
      </c>
      <c r="EF8" s="44">
        <f t="shared" si="5"/>
        <v>70.348770277108216</v>
      </c>
      <c r="EG8" s="45">
        <f t="shared" si="5"/>
        <v>70.264968145930737</v>
      </c>
      <c r="EH8" s="44">
        <f t="shared" si="5"/>
        <v>70.255931200216779</v>
      </c>
      <c r="EI8" s="44">
        <f t="shared" si="5"/>
        <v>69.465283390140186</v>
      </c>
      <c r="EJ8" s="44">
        <f t="shared" si="5"/>
        <v>68.389773345799355</v>
      </c>
      <c r="EK8" s="44">
        <f t="shared" si="5"/>
        <v>67.950927089152515</v>
      </c>
      <c r="EL8" s="43">
        <f t="shared" si="5"/>
        <v>66.730372771256199</v>
      </c>
      <c r="EM8" s="44">
        <f t="shared" si="5"/>
        <v>65.705713710546334</v>
      </c>
      <c r="EN8" s="44">
        <f t="shared" si="5"/>
        <v>62.805762945364563</v>
      </c>
      <c r="EO8" s="45">
        <f t="shared" si="5"/>
        <v>62.160545532730552</v>
      </c>
      <c r="EP8" s="44">
        <f t="shared" si="5"/>
        <v>60.026463576401284</v>
      </c>
      <c r="EQ8" s="44">
        <f t="shared" si="5"/>
        <v>61.496202613796726</v>
      </c>
      <c r="ER8" s="44">
        <f t="shared" si="5"/>
        <v>58.93524031522027</v>
      </c>
      <c r="ES8" s="44">
        <f t="shared" si="5"/>
        <v>60.605103249352354</v>
      </c>
      <c r="ET8" s="43">
        <f t="shared" si="5"/>
        <v>58.578065885632569</v>
      </c>
      <c r="EU8" s="44">
        <f t="shared" si="5"/>
        <v>56.868055443932576</v>
      </c>
      <c r="EV8" s="44">
        <f t="shared" si="5"/>
        <v>58.025529685613925</v>
      </c>
      <c r="EW8" s="45">
        <f t="shared" si="5"/>
        <v>59.92849574527245</v>
      </c>
      <c r="EX8" s="44">
        <f t="shared" si="5"/>
        <v>57.659331108757328</v>
      </c>
      <c r="EY8" s="44">
        <f t="shared" si="5"/>
        <v>57.15847951857868</v>
      </c>
      <c r="EZ8" s="44">
        <f t="shared" si="5"/>
        <v>58.289359670077403</v>
      </c>
      <c r="FA8" s="44">
        <f t="shared" si="5"/>
        <v>57.860218449949279</v>
      </c>
      <c r="FB8" s="43">
        <f t="shared" si="5"/>
        <v>56.933204829952899</v>
      </c>
      <c r="FC8" s="44">
        <f t="shared" si="5"/>
        <v>57.067117051186059</v>
      </c>
      <c r="FD8" s="44">
        <f t="shared" si="5"/>
        <v>56.905149355658821</v>
      </c>
      <c r="FE8" s="45">
        <f t="shared" si="5"/>
        <v>43.808195012226392</v>
      </c>
      <c r="FF8" s="44">
        <f t="shared" si="5"/>
        <v>43.944980375147495</v>
      </c>
      <c r="FG8" s="44">
        <f t="shared" si="5"/>
        <v>42.399370405701937</v>
      </c>
      <c r="FH8" s="44">
        <f t="shared" si="5"/>
        <v>53.359406103542547</v>
      </c>
      <c r="FI8" s="44">
        <f t="shared" si="5"/>
        <v>52.094903618967223</v>
      </c>
      <c r="FJ8" s="43">
        <f t="shared" si="5"/>
        <v>52.132247080751654</v>
      </c>
      <c r="FK8" s="44">
        <f t="shared" si="5"/>
        <v>55.291331857380854</v>
      </c>
      <c r="FL8" s="44">
        <f t="shared" si="5"/>
        <v>53.940123262484775</v>
      </c>
      <c r="FM8" s="45">
        <f t="shared" si="5"/>
        <v>53.461465598263743</v>
      </c>
      <c r="FN8" s="44">
        <f t="shared" si="5"/>
        <v>53.370322256776291</v>
      </c>
      <c r="FO8" s="44">
        <f t="shared" si="5"/>
        <v>53.070910268540544</v>
      </c>
      <c r="FP8" s="47">
        <f t="shared" si="5"/>
        <v>52.833374070301559</v>
      </c>
      <c r="FQ8" s="47">
        <f t="shared" si="5"/>
        <v>52.763209372177769</v>
      </c>
      <c r="FR8" s="46">
        <f t="shared" si="5"/>
        <v>52.097303962975097</v>
      </c>
      <c r="FS8" s="47">
        <f t="shared" si="5"/>
        <v>51.557449008517224</v>
      </c>
      <c r="FT8" s="47">
        <f t="shared" ref="FT8:GB8" si="6">SUM(FT9:FT12)</f>
        <v>51.120615672738722</v>
      </c>
      <c r="FU8" s="48">
        <f t="shared" si="6"/>
        <v>51.058277795201441</v>
      </c>
      <c r="FV8" s="47">
        <f t="shared" si="6"/>
        <v>50.927750737391406</v>
      </c>
      <c r="FW8" s="47">
        <f t="shared" si="6"/>
        <v>50.647606252873707</v>
      </c>
      <c r="FX8" s="47">
        <f t="shared" si="6"/>
        <v>50.296004847600742</v>
      </c>
      <c r="FY8" s="47">
        <f t="shared" si="6"/>
        <v>49.249802764729282</v>
      </c>
      <c r="FZ8" s="46">
        <f t="shared" si="6"/>
        <v>48.497728180466218</v>
      </c>
      <c r="GA8" s="47">
        <f t="shared" si="6"/>
        <v>48.226862310418362</v>
      </c>
      <c r="GB8" s="47">
        <v>48.496134190930199</v>
      </c>
      <c r="GC8" s="48">
        <v>48.496132935464431</v>
      </c>
      <c r="GD8" s="46">
        <v>48.693453382959909</v>
      </c>
      <c r="GE8" s="47">
        <v>48.317766379283768</v>
      </c>
      <c r="GF8" s="47">
        <v>46.274732685179707</v>
      </c>
      <c r="GG8" s="47">
        <v>47.782935448536421</v>
      </c>
      <c r="GH8" s="46">
        <v>47.710364277603993</v>
      </c>
      <c r="GI8" s="47">
        <v>47.029235849780299</v>
      </c>
      <c r="GJ8" s="48">
        <v>47.461027790256296</v>
      </c>
    </row>
    <row r="9" spans="1:196" ht="12" customHeight="1" x14ac:dyDescent="0.2">
      <c r="A9" s="16"/>
      <c r="B9" s="49" t="s">
        <v>42</v>
      </c>
      <c r="C9" s="43">
        <v>26.553549128823168</v>
      </c>
      <c r="D9" s="44">
        <v>26.791350545982084</v>
      </c>
      <c r="E9" s="44">
        <v>27.981095025411978</v>
      </c>
      <c r="F9" s="45">
        <v>27.504647016425775</v>
      </c>
      <c r="G9" s="44">
        <v>27.140137161025567</v>
      </c>
      <c r="H9" s="44">
        <v>27.134106494027026</v>
      </c>
      <c r="I9" s="44">
        <v>27.236328881770977</v>
      </c>
      <c r="J9" s="44">
        <v>26.570241261801769</v>
      </c>
      <c r="K9" s="43">
        <v>26.331353676018836</v>
      </c>
      <c r="L9" s="44">
        <v>25.334556486332065</v>
      </c>
      <c r="M9" s="44">
        <v>24.69876671549402</v>
      </c>
      <c r="N9" s="45">
        <v>25.695621171112453</v>
      </c>
      <c r="O9" s="44">
        <v>24.530085938036159</v>
      </c>
      <c r="P9" s="44">
        <v>23.580919677515677</v>
      </c>
      <c r="Q9" s="44">
        <v>25.012126232211752</v>
      </c>
      <c r="R9" s="44">
        <v>25.265795114196088</v>
      </c>
      <c r="S9" s="43">
        <v>25.200160404884052</v>
      </c>
      <c r="T9" s="44">
        <v>25.074090526357661</v>
      </c>
      <c r="U9" s="44">
        <v>24.383123965457504</v>
      </c>
      <c r="V9" s="45">
        <v>24.756749952797534</v>
      </c>
      <c r="W9" s="44">
        <v>23.829561440311949</v>
      </c>
      <c r="X9" s="44">
        <v>24.511704810391585</v>
      </c>
      <c r="Y9" s="44">
        <v>24.148506851047831</v>
      </c>
      <c r="Z9" s="44">
        <v>23.536722531894135</v>
      </c>
      <c r="AA9" s="43">
        <v>23.010181952335763</v>
      </c>
      <c r="AB9" s="44">
        <v>24.155014070972616</v>
      </c>
      <c r="AC9" s="44">
        <v>23.525846866457588</v>
      </c>
      <c r="AD9" s="45">
        <v>22.962025647394078</v>
      </c>
      <c r="AE9" s="43">
        <v>22.722476908245028</v>
      </c>
      <c r="AF9" s="44">
        <v>22.735691007522703</v>
      </c>
      <c r="AG9" s="44">
        <v>22.482246045115428</v>
      </c>
      <c r="AH9" s="45">
        <v>20.98705196415667</v>
      </c>
      <c r="AI9" s="44">
        <v>20.891614260456997</v>
      </c>
      <c r="AJ9" s="44">
        <v>20.642138865860616</v>
      </c>
      <c r="AK9" s="44">
        <v>20.214582170234635</v>
      </c>
      <c r="AL9" s="44">
        <v>20.705915343634377</v>
      </c>
      <c r="AM9" s="43">
        <v>20.307519906698573</v>
      </c>
      <c r="AN9" s="44">
        <v>20.061097814877513</v>
      </c>
      <c r="AO9" s="44">
        <v>20.109789983784022</v>
      </c>
      <c r="AP9" s="45">
        <v>19.756015668718518</v>
      </c>
      <c r="AQ9" s="44">
        <v>19.96379629528202</v>
      </c>
      <c r="AR9" s="44">
        <v>21.063101719840521</v>
      </c>
      <c r="AS9" s="44">
        <v>21.351989730662691</v>
      </c>
      <c r="AT9" s="44">
        <v>21.188847152451661</v>
      </c>
      <c r="AU9" s="43">
        <v>21.830189045767099</v>
      </c>
      <c r="AV9" s="44">
        <v>22.271355999561866</v>
      </c>
      <c r="AW9" s="44">
        <v>21.041650691201198</v>
      </c>
      <c r="AX9" s="45">
        <v>20.844359083710337</v>
      </c>
      <c r="AY9" s="44">
        <v>21.346380178468884</v>
      </c>
      <c r="AZ9" s="44">
        <v>22.189341661901821</v>
      </c>
      <c r="BA9" s="44">
        <v>22.556064073291097</v>
      </c>
      <c r="BB9" s="44">
        <f>[1]JUN15!$E$113/BB21*100</f>
        <v>21.835320161405125</v>
      </c>
      <c r="BC9" s="43">
        <f>[1]SEP15!$D$112/BC21*100</f>
        <v>20.971212310916329</v>
      </c>
      <c r="BD9" s="44">
        <f>[1]DEC15!$D$112/BD21*100</f>
        <v>20.776264571379098</v>
      </c>
      <c r="BE9" s="44">
        <f>[4]MAR16!$D$112/BE21*100</f>
        <v>20.926300863185666</v>
      </c>
      <c r="BF9" s="45">
        <f>[4]JUN16!$D$112/BF21*100</f>
        <v>20.429901549640409</v>
      </c>
      <c r="BG9" s="43">
        <f>[4]SEP16!$D$112/BG21*100</f>
        <v>19.922757031132189</v>
      </c>
      <c r="BH9" s="44">
        <f>[4]DEC16!$D$112/BH21*100</f>
        <v>18.990256956214846</v>
      </c>
      <c r="BI9" s="44">
        <f>+[5]MAR17!$D$112/'A6'!BI21*100</f>
        <v>21.851936096607357</v>
      </c>
      <c r="BJ9" s="45">
        <f>+[5]JUN17!$D$112/'A6'!BJ21*100</f>
        <v>21.174948341655838</v>
      </c>
      <c r="BK9" s="44">
        <f>+[5]SEP17!$D$112/'A6'!BK21*100</f>
        <v>20.486297082518707</v>
      </c>
      <c r="BL9" s="44">
        <f>+[5]DEC17!$D$112/'A6'!BL21*100</f>
        <v>20.154265281882168</v>
      </c>
      <c r="BM9" s="44">
        <f>+[3]MAR18!$D$112/'A6'!BM21*100</f>
        <v>18.803166329943586</v>
      </c>
      <c r="BN9" s="45">
        <f>+[3]JUN18!$D$112/'A6'!BN21*100</f>
        <v>12.339771218836134</v>
      </c>
      <c r="BO9" s="44">
        <f>+[3]SEP18!$D$112/'A6'!BO21*100</f>
        <v>10.639664863811589</v>
      </c>
      <c r="BP9" s="44">
        <f>+[3]DEC18!$D$112/'A6'!BP21*100</f>
        <v>11.044724640583265</v>
      </c>
      <c r="BQ9" s="44">
        <f>+[3]MAR19!D112/'A6'!BQ21*100</f>
        <v>12.885255607380383</v>
      </c>
      <c r="BR9" s="45">
        <f>+[3]JUN19!D112/'A6'!BR21*100</f>
        <v>12.063561192817627</v>
      </c>
      <c r="BS9" s="43">
        <f>+[3]SEP19!$D$112/'A6'!BS21*100</f>
        <v>11.841859019851885</v>
      </c>
      <c r="BT9" s="44">
        <f>+[3]DEC19!$D$112/'A6'!BT21*100</f>
        <v>13.383847367426915</v>
      </c>
      <c r="BU9" s="44">
        <f>+[3]MAR20!$D$112/'A6'!BU21*100</f>
        <v>12.290799577517863</v>
      </c>
      <c r="BV9" s="44">
        <f>+[3]JUN20!$D$116/'A6'!BV21*100</f>
        <v>11.884311584959335</v>
      </c>
      <c r="BW9" s="43">
        <f>+[3]SEP20!$D$116/'A6'!BW21*100</f>
        <v>11.901996952556312</v>
      </c>
      <c r="BX9" s="44">
        <f>+[3]DEC20!D116/'A6'!$BX$21*100</f>
        <v>10.858007380351749</v>
      </c>
      <c r="BY9" s="44">
        <f>+[3]MAR21!D116/'A6'!$BY$21*100</f>
        <v>10.548639127201872</v>
      </c>
      <c r="BZ9" s="45">
        <f>+[3]JUN21!D116/'A6'!$BZ$21*100</f>
        <v>11.037232103127547</v>
      </c>
      <c r="CA9" s="43">
        <f>+[3]SEP21!D116/'A6'!$CA$21*100</f>
        <v>10.952225072430313</v>
      </c>
      <c r="CB9" s="44">
        <f>+[3]DEC21!D116/'A6'!$CB$21*100</f>
        <v>10.947928427011403</v>
      </c>
      <c r="CC9" s="44">
        <f>+[3]MAR22!D116/'A6'!$CC$21*100</f>
        <v>10.811516580004346</v>
      </c>
      <c r="CD9" s="45">
        <f>+[3]JUN22!D116/'A6'!$CD$21*100</f>
        <v>11.067278826559077</v>
      </c>
      <c r="CE9" s="43">
        <f>+[3]SEP22!D116/'A6'!$CE$21*100</f>
        <v>10.999950439915738</v>
      </c>
      <c r="CF9" s="44">
        <f>+[3]DEC22!D116/'A6'!$CF$21*100</f>
        <v>10.897103890073375</v>
      </c>
      <c r="CG9" s="44">
        <f>+[3]MAR23!D284/'A6'!$CG$21*100</f>
        <v>10.095606317901632</v>
      </c>
      <c r="CH9" s="44">
        <f>+[3]JUN23!D284/'A6'!$CH$21*100</f>
        <v>10.377466364870877</v>
      </c>
      <c r="CI9" s="43">
        <f>+[3]SEP23!D$284/'A6'!$CI$21*100</f>
        <v>9.5876066265139972</v>
      </c>
      <c r="CJ9" s="44">
        <f>+[3]DEC23!D$284/'A6'!$CJ$21*100</f>
        <v>9.2713111164844744</v>
      </c>
      <c r="CK9" s="44">
        <v>9.519763801636179</v>
      </c>
      <c r="CL9" s="44">
        <v>9.094833513829844</v>
      </c>
      <c r="CM9" s="43">
        <v>8.4646580145839536</v>
      </c>
      <c r="CN9" s="44">
        <v>8.2825342778772733</v>
      </c>
      <c r="CO9" s="44">
        <v>7.7499265916466333</v>
      </c>
      <c r="CP9" s="44">
        <v>7.7575002230129826</v>
      </c>
      <c r="CQ9" s="43">
        <v>7.574098726010873</v>
      </c>
      <c r="CR9" s="44">
        <v>7.4071011181073274</v>
      </c>
      <c r="CS9" s="45">
        <v>7.6989445278746551</v>
      </c>
      <c r="CT9" s="44">
        <v>8.1883449431710087</v>
      </c>
      <c r="CU9" s="44">
        <v>8.6548917431982861</v>
      </c>
      <c r="CV9" s="44">
        <v>9.0729894524534966</v>
      </c>
      <c r="CW9" s="45">
        <v>9.2457014890020552</v>
      </c>
      <c r="CX9" s="44">
        <v>9.3170293170831489</v>
      </c>
      <c r="CY9" s="44">
        <v>9.2277573813086988</v>
      </c>
      <c r="CZ9" s="44">
        <v>9.133550815918575</v>
      </c>
      <c r="DA9" s="44">
        <v>9.5911255620991724</v>
      </c>
      <c r="DB9" s="43">
        <v>9.6844349221046269</v>
      </c>
      <c r="DC9" s="44">
        <v>32.700000000000003</v>
      </c>
      <c r="DD9" s="44">
        <v>32.5</v>
      </c>
      <c r="DE9" s="45">
        <v>31.9</v>
      </c>
      <c r="DF9" s="44">
        <v>31.7</v>
      </c>
      <c r="DG9" s="50">
        <v>10.499097411383023</v>
      </c>
      <c r="DH9" s="44">
        <v>12.332088012259415</v>
      </c>
      <c r="DI9" s="44">
        <v>13.144058885383805</v>
      </c>
      <c r="DJ9" s="43">
        <v>13.524473968482969</v>
      </c>
      <c r="DK9" s="44">
        <v>12.900019020754153</v>
      </c>
      <c r="DL9" s="44">
        <v>12.776653280362327</v>
      </c>
      <c r="DM9" s="45">
        <v>12.48281851688361</v>
      </c>
      <c r="DN9" s="44">
        <v>12.447827506881563</v>
      </c>
      <c r="DO9" s="44">
        <v>12.474743668421597</v>
      </c>
      <c r="DP9" s="44">
        <v>12.781632770247231</v>
      </c>
      <c r="DQ9" s="44">
        <v>29.73901257656787</v>
      </c>
      <c r="DR9" s="43">
        <v>29.371208812909909</v>
      </c>
      <c r="DS9" s="44">
        <v>30.571899316938943</v>
      </c>
      <c r="DT9" s="44">
        <v>29.820026728703645</v>
      </c>
      <c r="DU9" s="45">
        <v>29.164816482916983</v>
      </c>
      <c r="DV9" s="43">
        <v>31.283384410019178</v>
      </c>
      <c r="DW9" s="44">
        <v>29.682183665251532</v>
      </c>
      <c r="DX9" s="44">
        <v>29.062686963387623</v>
      </c>
      <c r="DY9" s="45">
        <v>28.80812818253083</v>
      </c>
      <c r="DZ9" s="44">
        <v>27.292716586132798</v>
      </c>
      <c r="EA9" s="44">
        <v>27.037816851940228</v>
      </c>
      <c r="EB9" s="44">
        <v>27.374250803006721</v>
      </c>
      <c r="EC9" s="44">
        <v>28.8094292933521</v>
      </c>
      <c r="ED9" s="43">
        <v>28.638349240691557</v>
      </c>
      <c r="EE9" s="44">
        <v>29.657231182486505</v>
      </c>
      <c r="EF9" s="44">
        <v>30.019446033464313</v>
      </c>
      <c r="EG9" s="45">
        <v>30.052347564599646</v>
      </c>
      <c r="EH9" s="44">
        <v>31.566660486476078</v>
      </c>
      <c r="EI9" s="44">
        <v>32.217488316525525</v>
      </c>
      <c r="EJ9" s="44">
        <v>32.373380002795301</v>
      </c>
      <c r="EK9" s="44">
        <v>32.959158070689405</v>
      </c>
      <c r="EL9" s="43">
        <v>33.647165682216887</v>
      </c>
      <c r="EM9" s="44">
        <v>33.607521999462222</v>
      </c>
      <c r="EN9" s="44">
        <v>31.988070466852143</v>
      </c>
      <c r="EO9" s="45">
        <v>30.281604295376308</v>
      </c>
      <c r="EP9" s="44">
        <v>28.764113197717435</v>
      </c>
      <c r="EQ9" s="44">
        <v>28.059755354830223</v>
      </c>
      <c r="ER9" s="44">
        <v>27.351383010803648</v>
      </c>
      <c r="ES9" s="44">
        <f>+([1]JUN15!$E$36+[1]JUN15!$E$43+[1]JUN15!$E$49)/ES$21*100</f>
        <v>27.970223599761045</v>
      </c>
      <c r="ET9" s="43">
        <f>+([1]SEP15!$D$35+[1]SEP15!$D$42+[1]SEP15!$D$48)/ET$21*100</f>
        <v>25.804943088952363</v>
      </c>
      <c r="EU9" s="44">
        <f>+([1]DEC15!$D$35+[1]DEC15!$D$42+[1]DEC15!$D$48)/EU$21*100</f>
        <v>25.582587144918634</v>
      </c>
      <c r="EV9" s="44">
        <f>+([4]MAR16!$D$35+[4]MAR16!$D$42+[4]MAR16!$D$48)/EV$21*100</f>
        <v>26.135221028215859</v>
      </c>
      <c r="EW9" s="45">
        <f>+([4]JUN16!$D$35+[4]JUN16!$D$42+[4]JUN16!$D$48)/EW$21*100</f>
        <v>26.206006344366912</v>
      </c>
      <c r="EX9" s="44">
        <f>+([4]SEP16!$D$35+[4]SEP16!$D$42+[4]SEP16!$D$48)/EX$21*100</f>
        <v>23.42912677187341</v>
      </c>
      <c r="EY9" s="44">
        <f>+([4]DEC16!$D$35+[4]DEC16!$D$42+[4]DEC16!$D$48)/EY$21*100</f>
        <v>22.05971054908623</v>
      </c>
      <c r="EZ9" s="44">
        <f>+([5]MAR17!$D$35+[5]MAR17!$D$42+[5]MAR17!$D$48+[5]MAR17!$D$95+[5]MAR17!$D$96)/EZ$21*100</f>
        <v>21.312754857762737</v>
      </c>
      <c r="FA9" s="44">
        <f>+([5]JUN17!$D$35+[5]JUN17!$D$42+[5]JUN17!$D$48+[5]JUN17!$D$95+[5]JUN17!$D$96)/FA$21*100</f>
        <v>20.814556853352506</v>
      </c>
      <c r="FB9" s="43">
        <f>+([5]SEP17!$D$35+[5]SEP17!$D$42+[5]SEP17!$D$48+[5]SEP17!$D$95+[5]SEP17!$D$96)/FB$21*100</f>
        <v>19.359477153726779</v>
      </c>
      <c r="FC9" s="44">
        <f>+([5]DEC17!$D$35+[5]DEC17!$D$42+[5]DEC17!$D$48+[5]DEC17!$D$95+[5]DEC17!$D$96)/FC$21*100</f>
        <v>17.835778008005676</v>
      </c>
      <c r="FD9" s="44">
        <f>+([3]MAR18!$D$35+[3]MAR18!$D$42+[3]MAR18!$D$48+[3]MAR18!$D$95+[3]MAR18!$D$96)/FD$21*100</f>
        <v>17.361084629931035</v>
      </c>
      <c r="FE9" s="45">
        <f>+([3]JUN18!$D$35+[3]JUN18!$D$42+[3]JUN18!$D$48+[3]JUN18!$D$95+[3]JUN18!$D$96)/FE$21*100</f>
        <v>12.845939206543616</v>
      </c>
      <c r="FF9" s="44">
        <f>+([3]SEP18!$D$35+[3]SEP18!$D$42+[3]SEP18!$D$48+[3]SEP18!$D$95+[3]SEP18!$D$96)/FF$21*100</f>
        <v>12.577933602325398</v>
      </c>
      <c r="FG9" s="44">
        <f>+([3]DEC18!$D$35+[3]DEC18!$D$42+[3]DEC18!$D$48+[3]DEC18!$D$95+[3]DEC18!$D$96+[3]DEC18!$D$107)/FG$21*100</f>
        <v>11.836424944085341</v>
      </c>
      <c r="FH9" s="44">
        <f>+([3]MAR19!$D$35+[3]MAR19!$D$42+[3]MAR19!$D$48+[3]MAR19!$D$95+[3]MAR19!$D$96+[3]MAR19!$D$107)/FH$21*100</f>
        <v>14.462488196395459</v>
      </c>
      <c r="FI9" s="44">
        <f>+([3]JUN19!$D$35+[3]JUN19!$D$42+[3]JUN19!$D$48+[3]JUN19!$D$95+[3]JUN19!$D$96+[3]JUN19!$D$107)/FI$21*100</f>
        <v>13.521773860706551</v>
      </c>
      <c r="FJ9" s="43">
        <f>+([3]SEP19!$D$35+[3]SEP19!$D$42+[3]SEP19!$D$48+[3]SEP19!$D$95+[3]SEP19!$D$96+[3]SEP19!$D$107)/FJ$21*100</f>
        <v>13.604226443446304</v>
      </c>
      <c r="FK9" s="44">
        <f>+([3]DEC19!$D$35+[3]DEC19!$D$42+[3]DEC19!$D$48+[3]DEC19!$D$95+[3]DEC19!$D$96+[3]DEC19!$D$107)/FK$21*100</f>
        <v>13.988111478890133</v>
      </c>
      <c r="FL9" s="44">
        <f>+([3]MAR20!$D$35+[3]MAR20!$D$42+[3]MAR20!$D$48+[3]MAR20!$D$95+[3]MAR20!$D$96+[3]MAR20!$D$107)/FL$21*100</f>
        <v>13.876520003925293</v>
      </c>
      <c r="FM9" s="45">
        <f>+([3]JUN20!$D$35+[3]JUN20!$D$42+[3]JUN20!$D$48+[3]JUN20!$D$95+[3]JUN20!$D$96+[3]JUN20!$D$107)/FM$21*100</f>
        <v>13.398372754612737</v>
      </c>
      <c r="FN9" s="44">
        <f>+([3]SEP20!D$35+[3]SEP20!D$42+[3]SEP20!D$48+[3]SEP20!D$95+[3]SEP20!D$96+[3]SEP20!D$107)/FN$21*100</f>
        <v>12.843735397536928</v>
      </c>
      <c r="FO9" s="44">
        <f>+([3]DEC20!$D$35+[3]DEC20!$D$42+[3]DEC20!$D$48+[3]DEC20!$D$95+[3]DEC20!$D$96+[3]DEC20!$D$107)/FO$21*100</f>
        <v>13.311478358103098</v>
      </c>
      <c r="FP9" s="44">
        <f>+([3]MAR21!$D$35+[3]MAR21!$D$42+[3]MAR21!$D$48+[3]MAR21!$D$95+[3]MAR21!$D$96+[3]MAR21!$D$107)/FP$21*100</f>
        <v>13.044813897230398</v>
      </c>
      <c r="FQ9" s="44">
        <f>+([3]JUN21!$D$35+[3]JUN21!$D$42+[3]JUN21!$D$48+[3]JUN21!$D$95+[3]JUN21!$D$96+[3]JUN21!$D$107)/FQ$21*100</f>
        <v>13.27515078609898</v>
      </c>
      <c r="FR9" s="43">
        <f>+([3]SEP21!$D$35+[3]SEP21!$D$42+[3]SEP21!$D$48+[3]SEP21!$D$95+[3]SEP21!$D$96+[3]SEP21!$D$107)/FR$21*100</f>
        <v>13.271026742128649</v>
      </c>
      <c r="FS9" s="44">
        <f>+([3]DEC21!$D$35+[3]DEC21!$D$42+[3]DEC21!$D$48+[3]DEC21!$D$95+[3]DEC21!$D$96+[3]DEC21!$D$107)/FS$21*100</f>
        <v>13.330319785277284</v>
      </c>
      <c r="FT9" s="44">
        <f>+([3]MAR22!$D$35+[3]MAR22!$D$42+[3]MAR22!$D$48+[3]MAR22!$D$95+[3]MAR22!$D$96+[3]MAR22!$D$107)/FT$21*100</f>
        <v>13.165907387503495</v>
      </c>
      <c r="FU9" s="45">
        <f>+([3]JUN22!$D$35+[3]JUN22!$D$42+[3]JUN22!$D$48+[3]JUN22!$D$95+[3]JUN22!$D$96+[3]JUN22!$D$107)/FU$21*100</f>
        <v>13.194819707689772</v>
      </c>
      <c r="FV9" s="44">
        <f>+([3]SEP22!$D$35+[3]SEP22!$D$42+[3]SEP22!$D$48+[3]SEP22!$D$95+[3]SEP22!$D$96+[3]SEP22!$D$107)/FV$21*100</f>
        <v>13.370564199384591</v>
      </c>
      <c r="FW9" s="44">
        <f>+([3]DEC22!$D$35+[3]DEC22!$D$42+[3]DEC22!$D$48+[3]DEC22!$D$95+[3]DEC22!$D$96+[3]DEC22!$D$107)/FW$21*100</f>
        <v>13.383969087748538</v>
      </c>
      <c r="FX9" s="44">
        <f>+([3]MAR23!$D$35+[3]MAR23!$D$42+[3]MAR23!$D$48+[3]MAR23!$D$95+[3]MAR23!$D$96+[3]MAR23!$D$107)/FX$21*100</f>
        <v>13.001670468350158</v>
      </c>
      <c r="FY9" s="47">
        <f>+([3]JUN23!$D$35+[3]JUN23!$D$42+[3]JUN23!$D$48+[3]JUN23!$D$95+[3]JUN23!$D$96+[3]JUN23!$D$107)/FY$21*100</f>
        <v>12.051536825734381</v>
      </c>
      <c r="FZ9" s="46">
        <f>+([3]SEP23!$D$35+[3]SEP23!$D$42+[3]SEP23!$D$48+[3]SEP23!$D$95+[3]SEP23!$D$96+[3]SEP23!$D$107)/FZ$21*100</f>
        <v>11.477845631214006</v>
      </c>
      <c r="GA9" s="47">
        <f>+([3]DEC23!$D$35+[3]DEC23!$D$42+[3]DEC23!$D$48+[3]DEC23!$D$95+[3]DEC23!$D$96+[3]DEC23!$D$107)/GA$21*100</f>
        <v>11.133442857363505</v>
      </c>
      <c r="GB9" s="47">
        <v>11.263014226897926</v>
      </c>
      <c r="GC9" s="48">
        <v>11.263013935321514</v>
      </c>
      <c r="GD9" s="46">
        <v>8.3597721381354901</v>
      </c>
      <c r="GE9" s="47">
        <v>8.0000100792044151</v>
      </c>
      <c r="GF9" s="47">
        <v>7.6863185477760094</v>
      </c>
      <c r="GG9" s="47">
        <v>7.772280673779342</v>
      </c>
      <c r="GH9" s="46">
        <v>7.8779155465366628</v>
      </c>
      <c r="GI9" s="47">
        <v>7.5346305557846565</v>
      </c>
      <c r="GJ9" s="48">
        <v>7.7321664396460665</v>
      </c>
    </row>
    <row r="10" spans="1:196" ht="12" customHeight="1" x14ac:dyDescent="0.2">
      <c r="A10" s="16"/>
      <c r="B10" s="51" t="s">
        <v>43</v>
      </c>
      <c r="C10" s="43">
        <v>12.637515114273819</v>
      </c>
      <c r="D10" s="44">
        <v>12.564449410888272</v>
      </c>
      <c r="E10" s="44">
        <v>12.705028492222393</v>
      </c>
      <c r="F10" s="45">
        <v>13.075186829027729</v>
      </c>
      <c r="G10" s="44">
        <v>12.387932787400411</v>
      </c>
      <c r="H10" s="44">
        <v>11.724624674340186</v>
      </c>
      <c r="I10" s="44">
        <v>11.439740311178847</v>
      </c>
      <c r="J10" s="44">
        <v>11.879530563510746</v>
      </c>
      <c r="K10" s="43">
        <v>11.528158918697521</v>
      </c>
      <c r="L10" s="44">
        <v>11.899991148234877</v>
      </c>
      <c r="M10" s="44">
        <v>11.773693080691142</v>
      </c>
      <c r="N10" s="45">
        <v>11.19357781986306</v>
      </c>
      <c r="O10" s="44">
        <v>11.293188247763856</v>
      </c>
      <c r="P10" s="44">
        <v>12.738130785309048</v>
      </c>
      <c r="Q10" s="44">
        <v>13.142597028513434</v>
      </c>
      <c r="R10" s="44">
        <v>13.330920240173741</v>
      </c>
      <c r="S10" s="43">
        <v>12.875257546634957</v>
      </c>
      <c r="T10" s="44">
        <v>12.35041006702955</v>
      </c>
      <c r="U10" s="44">
        <v>14.049889007224154</v>
      </c>
      <c r="V10" s="45">
        <v>13.253823399836365</v>
      </c>
      <c r="W10" s="44">
        <v>14.45803203435425</v>
      </c>
      <c r="X10" s="44">
        <v>13.522981396012748</v>
      </c>
      <c r="Y10" s="44">
        <v>13.451422914376773</v>
      </c>
      <c r="Z10" s="44">
        <v>13.906481530127621</v>
      </c>
      <c r="AA10" s="43">
        <v>14.883121645553283</v>
      </c>
      <c r="AB10" s="44">
        <v>14.696190541560849</v>
      </c>
      <c r="AC10" s="44">
        <v>14.649502164478989</v>
      </c>
      <c r="AD10" s="45">
        <v>14.466019163649197</v>
      </c>
      <c r="AE10" s="43">
        <v>14.080370108128218</v>
      </c>
      <c r="AF10" s="44">
        <v>13.355282512101658</v>
      </c>
      <c r="AG10" s="44">
        <v>13.425652778584551</v>
      </c>
      <c r="AH10" s="45">
        <v>13.231096868389534</v>
      </c>
      <c r="AI10" s="44">
        <v>13.056016829666762</v>
      </c>
      <c r="AJ10" s="44">
        <v>12.876871121829723</v>
      </c>
      <c r="AK10" s="44">
        <v>13.304307323555516</v>
      </c>
      <c r="AL10" s="44">
        <v>12.43452381784194</v>
      </c>
      <c r="AM10" s="43">
        <v>13.173832412257608</v>
      </c>
      <c r="AN10" s="44">
        <v>13.05185160476737</v>
      </c>
      <c r="AO10" s="44">
        <v>13.27345074291034</v>
      </c>
      <c r="AP10" s="45">
        <v>13.207861768098395</v>
      </c>
      <c r="AQ10" s="44">
        <v>13.560094863565164</v>
      </c>
      <c r="AR10" s="44">
        <v>11.994289785161866</v>
      </c>
      <c r="AS10" s="44">
        <v>11.442516900220834</v>
      </c>
      <c r="AT10" s="44">
        <v>11.6193532095793</v>
      </c>
      <c r="AU10" s="43">
        <v>11.062347884823263</v>
      </c>
      <c r="AV10" s="44">
        <v>10.681892481879993</v>
      </c>
      <c r="AW10" s="44">
        <v>10.184549764837266</v>
      </c>
      <c r="AX10" s="45">
        <v>10.04712824477704</v>
      </c>
      <c r="AY10" s="44">
        <v>10.957464665599261</v>
      </c>
      <c r="AZ10" s="44">
        <v>10.382259286381453</v>
      </c>
      <c r="BA10" s="44">
        <v>10.321741877156743</v>
      </c>
      <c r="BB10" s="44">
        <f>+[1]JUN15!$F$113/BB21*100</f>
        <v>9.6511474344327031</v>
      </c>
      <c r="BC10" s="43">
        <f>+[1]SEP15!$E$112/BC21*100</f>
        <v>9.7290030452111633</v>
      </c>
      <c r="BD10" s="44">
        <f>+[1]DEC15!$E$112/BD21*100</f>
        <v>10.012598138726371</v>
      </c>
      <c r="BE10" s="44">
        <f>+[4]MAR16!$E$112/BE21*100</f>
        <v>10.627511175130921</v>
      </c>
      <c r="BF10" s="45">
        <f>+[4]JUN16!$E$112/BF21*100</f>
        <v>11.205828262215515</v>
      </c>
      <c r="BG10" s="43">
        <f>+[4]SEP16!$E$112/BG21*100</f>
        <v>10.117887536299548</v>
      </c>
      <c r="BH10" s="44">
        <f>+[4]DEC16!$E$112/BH21*100</f>
        <v>10.76565182297001</v>
      </c>
      <c r="BI10" s="44">
        <f>+[5]MAR17!$E$112/'A6'!BI21*100</f>
        <v>14.393798824838047</v>
      </c>
      <c r="BJ10" s="45">
        <f>+[5]JUN17!$E$112/'A6'!BJ21*100</f>
        <v>15.432748189459772</v>
      </c>
      <c r="BK10" s="44">
        <f>+[5]SEP17!$E$112/'A6'!BK21*100</f>
        <v>16.006108413481019</v>
      </c>
      <c r="BL10" s="44">
        <f>+[5]DEC17!$E$112/'A6'!BL21*100</f>
        <v>16.485583050005513</v>
      </c>
      <c r="BM10" s="44">
        <f>+[3]MAR18!$E$112/'A6'!BM21*100</f>
        <v>17.160227182911459</v>
      </c>
      <c r="BN10" s="45">
        <f>+[3]JUN18!$E$112/'A6'!BN21*100</f>
        <v>12.148101303352464</v>
      </c>
      <c r="BO10" s="44">
        <f>+[3]SEP18!$E$112/'A6'!BO21*100</f>
        <v>10.306891769938348</v>
      </c>
      <c r="BP10" s="44">
        <f>+[3]DEC18!$E$112/'A6'!BP21*100</f>
        <v>9.806418961555261</v>
      </c>
      <c r="BQ10" s="44">
        <f>+[3]MAR19!E112/'A6'!BQ21*100</f>
        <v>13.473755727279002</v>
      </c>
      <c r="BR10" s="45">
        <f>+[3]JUN19!E112/'A6'!BR21*100</f>
        <v>13.31451906144089</v>
      </c>
      <c r="BS10" s="43">
        <f>+[3]SEP19!$E$112/'A6'!BS21*100</f>
        <v>13.60599494098102</v>
      </c>
      <c r="BT10" s="44">
        <f>+[3]DEC19!$E$112/'A6'!BT21*100</f>
        <v>15.097539360262708</v>
      </c>
      <c r="BU10" s="44">
        <f>+[3]MAR20!$E$112/'A6'!BU21*100</f>
        <v>14.355559363654802</v>
      </c>
      <c r="BV10" s="44">
        <f>+[3]JUN20!$E$116/'A6'!BV21*100</f>
        <v>14.124521807083271</v>
      </c>
      <c r="BW10" s="43">
        <f>+[3]SEP20!$E$116/'A6'!BW21*100</f>
        <v>14.05325483103943</v>
      </c>
      <c r="BX10" s="44">
        <f>+[3]DEC20!E116/'A6'!$BX$21*100</f>
        <v>14.079383989156188</v>
      </c>
      <c r="BY10" s="44">
        <f>+[3]MAR21!E116/'A6'!$BY$21*100</f>
        <v>14.52128064358471</v>
      </c>
      <c r="BZ10" s="45">
        <f>+[3]JUN21!E116/'A6'!$BZ$21*100</f>
        <v>14.677584781666145</v>
      </c>
      <c r="CA10" s="43">
        <f>+[3]SEP21!E116/'A6'!$CA$21*100</f>
        <v>14.157261783685538</v>
      </c>
      <c r="CB10" s="44">
        <f>+[3]DEC21!E116/'A6'!$CB$21*100</f>
        <v>14.134134484090893</v>
      </c>
      <c r="CC10" s="44">
        <f>+[3]MAR22!E116/'A6'!$CC$21*100</f>
        <v>14.639864727353736</v>
      </c>
      <c r="CD10" s="45">
        <f>+[3]JUN22!E116/'A6'!$CD$21*100</f>
        <v>14.430913260992687</v>
      </c>
      <c r="CE10" s="43">
        <f>+[3]SEP22!E116/'A6'!$CE$21*100</f>
        <v>14.918857747586406</v>
      </c>
      <c r="CF10" s="44">
        <f>+[3]DEC22!E116/'A6'!$CF$21*100</f>
        <v>15.267246205906943</v>
      </c>
      <c r="CG10" s="44">
        <f>+[3]MAR23!E284/'A6'!$CG$21*100</f>
        <v>15.628939196026275</v>
      </c>
      <c r="CH10" s="44">
        <f>+[3]JUN23!E284/'A6'!$CH$21*100</f>
        <v>15.296709833649343</v>
      </c>
      <c r="CI10" s="43">
        <f>+[3]SEP23!E$284/'A6'!$CI$21*100</f>
        <v>15.244658148744236</v>
      </c>
      <c r="CJ10" s="44">
        <f>+[3]DEC23!E$284/'A6'!$CJ$21*100</f>
        <v>14.914314240336072</v>
      </c>
      <c r="CK10" s="44">
        <v>15.254740843702825</v>
      </c>
      <c r="CL10" s="44">
        <v>15.480852091373565</v>
      </c>
      <c r="CM10" s="43">
        <v>15.724176898691084</v>
      </c>
      <c r="CN10" s="44">
        <v>15.455217695490198</v>
      </c>
      <c r="CO10" s="44">
        <v>15.267241297246583</v>
      </c>
      <c r="CP10" s="44">
        <v>14.870888034179361</v>
      </c>
      <c r="CQ10" s="43">
        <v>16.391571107199944</v>
      </c>
      <c r="CR10" s="44">
        <v>15.359136199635278</v>
      </c>
      <c r="CS10" s="45">
        <v>14.6992879846928</v>
      </c>
      <c r="CT10" s="44">
        <v>3.8050480363762946</v>
      </c>
      <c r="CU10" s="44">
        <v>3.9059836421514262</v>
      </c>
      <c r="CV10" s="44">
        <v>4.0526767225446179</v>
      </c>
      <c r="CW10" s="45">
        <v>4.1235559479333768</v>
      </c>
      <c r="CX10" s="44">
        <v>4.0481906956212788</v>
      </c>
      <c r="CY10" s="44">
        <v>3.9288623794604556</v>
      </c>
      <c r="CZ10" s="44">
        <v>4.0163399044655703</v>
      </c>
      <c r="DA10" s="44">
        <v>4.4541761321834743</v>
      </c>
      <c r="DB10" s="43">
        <v>4.2132764864001597</v>
      </c>
      <c r="DC10" s="44">
        <v>4.3097260652519527</v>
      </c>
      <c r="DD10" s="44">
        <v>4.2119306783231583</v>
      </c>
      <c r="DE10" s="45">
        <v>14.8</v>
      </c>
      <c r="DF10" s="44">
        <v>15.1</v>
      </c>
      <c r="DG10" s="50">
        <v>4.9287977806727605</v>
      </c>
      <c r="DH10" s="44">
        <v>5.3935501699306991</v>
      </c>
      <c r="DI10" s="44">
        <v>5.7466004887974922</v>
      </c>
      <c r="DJ10" s="43">
        <v>6.1575205549753615</v>
      </c>
      <c r="DK10" s="44">
        <v>6.4127754869133611</v>
      </c>
      <c r="DL10" s="44">
        <v>7.1354744242633039</v>
      </c>
      <c r="DM10" s="45">
        <v>7.130539794647631</v>
      </c>
      <c r="DN10" s="44">
        <v>7.4853845242837611</v>
      </c>
      <c r="DO10" s="44">
        <v>7.5791424869815476</v>
      </c>
      <c r="DP10" s="44">
        <v>7.8777324389990051</v>
      </c>
      <c r="DQ10" s="44">
        <v>19.770953066392089</v>
      </c>
      <c r="DR10" s="43">
        <v>19.850831198205988</v>
      </c>
      <c r="DS10" s="44">
        <v>19.404132761529556</v>
      </c>
      <c r="DT10" s="44">
        <v>20.048408652180367</v>
      </c>
      <c r="DU10" s="45">
        <v>19.378962849611533</v>
      </c>
      <c r="DV10" s="43">
        <v>19.100642784557937</v>
      </c>
      <c r="DW10" s="44">
        <v>18.718148368375278</v>
      </c>
      <c r="DX10" s="44">
        <v>17.681063518508214</v>
      </c>
      <c r="DY10" s="45">
        <v>17.859124106408842</v>
      </c>
      <c r="DZ10" s="44">
        <v>18.533264908375905</v>
      </c>
      <c r="EA10" s="44">
        <v>17.661740909934252</v>
      </c>
      <c r="EB10" s="44">
        <v>17.793543568403667</v>
      </c>
      <c r="EC10" s="44">
        <v>17.39880693586673</v>
      </c>
      <c r="ED10" s="43">
        <v>17.304960982345786</v>
      </c>
      <c r="EE10" s="44">
        <v>16.488400220484731</v>
      </c>
      <c r="EF10" s="44">
        <v>15.927452641010516</v>
      </c>
      <c r="EG10" s="45">
        <v>15.468256179126847</v>
      </c>
      <c r="EH10" s="44">
        <v>14.255916938238503</v>
      </c>
      <c r="EI10" s="44">
        <v>13.171755859306366</v>
      </c>
      <c r="EJ10" s="44">
        <v>12.7383497796309</v>
      </c>
      <c r="EK10" s="44">
        <v>11.944758442766485</v>
      </c>
      <c r="EL10" s="43">
        <v>10.984590856238171</v>
      </c>
      <c r="EM10" s="44">
        <v>10.347831660314764</v>
      </c>
      <c r="EN10" s="44">
        <v>10.032050751330953</v>
      </c>
      <c r="EO10" s="45">
        <v>11.730415845932184</v>
      </c>
      <c r="EP10" s="44">
        <v>11.805653207470666</v>
      </c>
      <c r="EQ10" s="44">
        <v>12.289391356830253</v>
      </c>
      <c r="ER10" s="44">
        <v>11.671822386148961</v>
      </c>
      <c r="ES10" s="44">
        <f>+([1]JUN15!$F$36+[1]JUN15!$F$43+[1]JUN15!$F$49)/ES$21*100</f>
        <v>11.927798495505115</v>
      </c>
      <c r="ET10" s="43">
        <f>+([1]SEP15!$E$35+[1]SEP15!$E$42+[1]SEP15!$E$48)/ET$21*100</f>
        <v>11.968764251162964</v>
      </c>
      <c r="EU10" s="44">
        <f>+([1]DEC15!$E$35+[1]DEC15!$E$42+[1]DEC15!$E$48)/EU$21*100</f>
        <v>12.480109815081489</v>
      </c>
      <c r="EV10" s="44">
        <f>+([4]MAR16!$E$35+[4]MAR16!$E$42+[4]MAR16!$E$48)/EV$21*100</f>
        <v>13.195167063238374</v>
      </c>
      <c r="EW10" s="45">
        <f>+([4]JUN16!$E$35+[4]JUN16!$E$42+[4]JUN16!$E$48)/EW$21*100</f>
        <v>13.649510905718461</v>
      </c>
      <c r="EX10" s="44">
        <f>+([4]SEP16!$E$35+[4]SEP16!$E$42+[4]SEP16!$E$48)/EX$21*100</f>
        <v>13.429388974535192</v>
      </c>
      <c r="EY10" s="44">
        <f>+([4]DEC16!$E$35+[4]DEC16!$E$42+[4]DEC16!$E$48)/EY$21*100</f>
        <v>13.728638308120903</v>
      </c>
      <c r="EZ10" s="44">
        <f>+([5]MAR17!$E$35+[5]MAR17!$E$42+[5]MAR17!$E$48+[5]MAR17!$E$87+[5]MAR17!$E$89+[5]MAR17!$E$90+[5]MAR17!$E$93+[5]MAR17!$E$94)/EZ$21*100</f>
        <v>14.745815181486796</v>
      </c>
      <c r="FA10" s="44">
        <f>+([5]JUN17!$E$35+[5]JUN17!$E$42+[5]JUN17!$E$48+[5]JUN17!$E$87+[5]JUN17!$E$89+[5]JUN17!$E$90+[5]JUN17!$E$93+[5]JUN17!$E$94)/FA$21*100</f>
        <v>14.799431804510954</v>
      </c>
      <c r="FB10" s="43">
        <f>+([5]SEP17!$E$35+[5]SEP17!$E$42+[5]SEP17!$E$48+[5]SEP17!$E$87+[5]SEP17!$E$89+[5]SEP17!$E$90+[5]SEP17!$E$93+[5]SEP17!$E$94)/FB$21*100</f>
        <v>15.184728503504708</v>
      </c>
      <c r="FC10" s="44">
        <f>+([5]DEC17!$E$35+[5]DEC17!$E$42+[5]DEC17!$E$48+[5]DEC17!$E$87+[5]DEC17!$E$89+[5]DEC17!$E$90+[5]DEC17!$E$93+[5]DEC17!$E$94)/FC$21*100</f>
        <v>15.829978343888465</v>
      </c>
      <c r="FD10" s="44">
        <f>+([3]MAR18!$E$35+[3]MAR18!$E$42+[3]MAR18!$E$48+[3]MAR18!$E$87+[3]MAR18!$E$89+[3]MAR18!$E$90+[3]MAR18!$E$93+[3]MAR18!$E$94)/FD$21*100</f>
        <v>16.134655591037479</v>
      </c>
      <c r="FE10" s="45">
        <f>+([3]JUN18!$E$35+[3]JUN18!$E$42+[3]JUN18!$E$48+[3]JUN18!$E$87+[3]JUN18!$E$89+[3]JUN18!$E$90+[3]JUN18!$E$93+[3]JUN18!$E$94)/FE$21*100</f>
        <v>12.483844098576245</v>
      </c>
      <c r="FF10" s="44">
        <f>+([3]SEP18!$E$35+[3]SEP18!$E$42+[3]SEP18!$E$48+[3]SEP18!$E$87+[3]SEP18!$E$89+[3]SEP18!$E$90+[3]SEP18!$E$93+[3]SEP18!$E$94)/FF$21*100</f>
        <v>13.246808918416372</v>
      </c>
      <c r="FG10" s="44">
        <f>+([3]DEC18!$E$35+[3]DEC18!$E$42+[3]DEC18!$E$48+[3]DEC18!$E$87+[3]DEC18!$E$89+[3]DEC18!$E$90+[3]DEC18!$E$93+[3]DEC18!$E$94+[3]DEC18!$E$95+[3]DEC18!$E$96+[3]DEC18!$E$107)/FG$21*100</f>
        <v>12.915029466658925</v>
      </c>
      <c r="FH10" s="44">
        <f>+([3]MAR19!$E$35+[3]MAR19!$E$42+[3]MAR19!$E$48+[3]MAR19!$E$87+[3]MAR19!$E$89+[3]MAR19!$E$90+[3]MAR19!$E$93+[3]MAR19!$E$94+[3]MAR19!$E$95+[3]MAR19!$E$96+[3]MAR19!$E$107)/FH$21*100</f>
        <v>16.543201492118687</v>
      </c>
      <c r="FI10" s="44">
        <f>+([3]JUN19!$E$35+[3]JUN19!$E$42+[3]JUN19!$E$48+[3]JUN19!$E$87+[3]JUN19!$E$89+[3]JUN19!$E$90+[3]JUN19!$E$93+[3]JUN19!$E$94+[3]JUN19!$E$95+[3]JUN19!$E$96+[3]JUN19!$E$107)/FI$21*100</f>
        <v>16.814133484391363</v>
      </c>
      <c r="FJ10" s="43">
        <f>+([3]SEP19!$E$35+[3]SEP19!$E$42+[3]SEP19!$E$48+[3]SEP19!$E$87+[3]SEP19!$E$89+[3]SEP19!$E$90+[3]SEP19!$E$93+[3]SEP19!$E$94+[3]SEP19!$E$95+[3]SEP19!$E$96+[3]SEP19!$E$107)/FJ$21*100</f>
        <v>17.065573045628124</v>
      </c>
      <c r="FK10" s="44">
        <f>+([3]DEC19!$E$35+[3]DEC19!$E$42+[3]DEC19!$E$48+[3]DEC19!$E$87+[3]DEC19!$E$89+[3]DEC19!$E$90+[3]DEC19!$E$93+[3]DEC19!$E$94+[3]DEC19!$E$95+[3]DEC19!$E$96+[3]DEC19!$E$107)/FK$21*100</f>
        <v>18.000289277268411</v>
      </c>
      <c r="FL10" s="44">
        <f>+([3]MAR20!$E$35+[3]MAR20!$E$42+[3]MAR20!$E$48+[3]MAR20!$E$87+[3]MAR20!$E$89+[3]MAR20!$E$90+[3]MAR20!$E$93+[3]MAR20!$E$94+[3]MAR20!$E$95+[3]MAR20!$E$96+[3]MAR20!$E$107)/FL$21*100</f>
        <v>16.949722845051809</v>
      </c>
      <c r="FM10" s="45">
        <f>+([3]JUN20!$E$35+[3]JUN20!$E$42+[3]JUN20!$E$48+[3]JUN20!$E$87+[3]JUN20!$E$89+[3]JUN20!$E$90+[3]JUN20!$E$93+[3]JUN20!$E$94+[3]JUN20!$E$95+[3]JUN20!$E$96+[3]JUN20!$E$107)/FM$21*100</f>
        <v>17.006416972611628</v>
      </c>
      <c r="FN10" s="44">
        <f>+([3]SEP20!E$35+[3]SEP20!E$42+[3]SEP20!E$48+[3]SEP20!E$95+[3]SEP20!E$96+[3]SEP20!E$107)/FN$21*100</f>
        <v>17.186919545731055</v>
      </c>
      <c r="FO10" s="44">
        <f>+([3]DEC20!E$35+[3]DEC20!E$42+[3]DEC20!E$48+[3]DEC20!E$95+[3]DEC20!E$96+[3]DEC20!E$107)/FO$21*100</f>
        <v>16.921156512134058</v>
      </c>
      <c r="FP10" s="47">
        <f>+([3]MAR21!E$35+[3]MAR21!E$42+[3]MAR21!E$48+[3]MAR21!E$95+[3]MAR21!E$96+[3]MAR21!E$107)/FP$21*100</f>
        <v>16.610186805762144</v>
      </c>
      <c r="FQ10" s="47">
        <f>+([3]JUN21!E$35+[3]JUN21!E$42+[3]JUN21!E$48+[3]JUN21!E$95+[3]JUN21!E$96+[3]JUN21!E$107)/FQ$21*100</f>
        <v>16.056751624092069</v>
      </c>
      <c r="FR10" s="46">
        <f>+([3]SEP21!E$35+[3]SEP21!E$42+[3]SEP21!E$48+[3]SEP21!E$95+[3]SEP21!E$96+[3]SEP21!E$107)/FR$21*100</f>
        <v>15.944658553638618</v>
      </c>
      <c r="FS10" s="47">
        <f>+([3]DEC21!$E35+[3]DEC21!$E42+[3]DEC21!$E48+[3]DEC21!$E95+[3]DEC21!$E96+[3]DEC21!$E107)/FS$21*100</f>
        <v>15.850866598368698</v>
      </c>
      <c r="FT10" s="47">
        <f>+([3]MAR22!$E35+[3]MAR22!$E42+[3]MAR22!$E48+[3]MAR22!$E95+[3]MAR22!$E96+[3]MAR22!$E107)/FT$21*100</f>
        <v>15.804803137951076</v>
      </c>
      <c r="FU10" s="48">
        <f>+([3]JUN22!$E35+[3]JUN22!$E42+[3]JUN22!$E48+[3]JUN22!$E95+[3]JUN22!$E96+[3]JUN22!$E107)/FU$21*100</f>
        <v>15.643925535843811</v>
      </c>
      <c r="FV10" s="47">
        <f>+([3]SEP22!$E35+[3]SEP22!$E42+[3]SEP22!$E48+[3]SEP22!$E95+[3]SEP22!$E96+[3]SEP22!$E107)/FV$21*100</f>
        <v>15.08817045719368</v>
      </c>
      <c r="FW10" s="47">
        <f>+([3]DEC22!$E35+[3]DEC22!$E42+[3]DEC22!$E48+[3]DEC22!$E95+[3]DEC22!$E96+[3]DEC22!$E107)/FW$21*100</f>
        <v>14.933747278152399</v>
      </c>
      <c r="FX10" s="47">
        <f>+([3]MAR23!$E35+[3]MAR23!$E42+[3]MAR23!$E48+[3]MAR23!$E95+[3]MAR23!$E96+[3]MAR23!$E107)/FX$21*100</f>
        <v>14.709299215204194</v>
      </c>
      <c r="FY10" s="47">
        <f>+([3]JUN23!$E35+[3]JUN23!$E42+[3]JUN23!$E48+[3]JUN23!$E95+[3]JUN23!$E96+[3]JUN23!$E107)/FY$21*100</f>
        <v>14.675629751264513</v>
      </c>
      <c r="FZ10" s="46">
        <f>+([3]SEP23!$E35+[3]SEP23!$E42+[3]SEP23!$E48+[3]SEP23!$E95+[3]SEP23!$E96+[3]SEP23!$E107)/FZ$21*100</f>
        <v>14.322076424830211</v>
      </c>
      <c r="GA10" s="47">
        <f>+([3]DEC23!$E35+[3]DEC23!$E42+[3]DEC23!$E48+[3]DEC23!$E95+[3]DEC23!$E96+[3]DEC23!$E107)/GA$21*100</f>
        <v>13.860771162975144</v>
      </c>
      <c r="GB10" s="47">
        <v>13.781347523831094</v>
      </c>
      <c r="GC10" s="48">
        <v>13.781347167060181</v>
      </c>
      <c r="GD10" s="46">
        <v>16.045778886579811</v>
      </c>
      <c r="GE10" s="47">
        <v>16.238963589152846</v>
      </c>
      <c r="GF10" s="47">
        <v>15.47632379843157</v>
      </c>
      <c r="GG10" s="47">
        <v>15.674856881171015</v>
      </c>
      <c r="GH10" s="46">
        <v>15.734921259264329</v>
      </c>
      <c r="GI10" s="47">
        <v>15.055883934474569</v>
      </c>
      <c r="GJ10" s="48">
        <v>15.092125401146303</v>
      </c>
    </row>
    <row r="11" spans="1:196" ht="12" customHeight="1" x14ac:dyDescent="0.2">
      <c r="A11" s="16"/>
      <c r="B11" s="51" t="s">
        <v>44</v>
      </c>
      <c r="C11" s="43">
        <v>4.8474697218973617</v>
      </c>
      <c r="D11" s="44">
        <v>4.5295928169538708</v>
      </c>
      <c r="E11" s="44">
        <v>4.7955490528261198</v>
      </c>
      <c r="F11" s="45">
        <v>4.6318424945942871</v>
      </c>
      <c r="G11" s="44">
        <v>4.6167070262676297</v>
      </c>
      <c r="H11" s="44">
        <v>4.3984769140955162</v>
      </c>
      <c r="I11" s="44">
        <v>4.7331215181808002</v>
      </c>
      <c r="J11" s="44">
        <v>4.7835952172545948</v>
      </c>
      <c r="K11" s="43">
        <v>5.0772066352652061</v>
      </c>
      <c r="L11" s="44">
        <v>5.228174363678793</v>
      </c>
      <c r="M11" s="44">
        <v>5.4284994250972618</v>
      </c>
      <c r="N11" s="45">
        <v>5.7842558444446146</v>
      </c>
      <c r="O11" s="44">
        <v>6.4098946934978391</v>
      </c>
      <c r="P11" s="44">
        <v>6.5974917885936097</v>
      </c>
      <c r="Q11" s="44">
        <v>7.1429104449767538</v>
      </c>
      <c r="R11" s="44">
        <v>7.3372226717199673</v>
      </c>
      <c r="S11" s="43">
        <v>7.1836497642324773</v>
      </c>
      <c r="T11" s="44">
        <v>7.1206465600116688</v>
      </c>
      <c r="U11" s="44">
        <v>7.1997741649878755</v>
      </c>
      <c r="V11" s="45">
        <v>7.5058216376109268</v>
      </c>
      <c r="W11" s="44">
        <v>7.5699054764431493</v>
      </c>
      <c r="X11" s="44">
        <v>7.7133986772612646</v>
      </c>
      <c r="Y11" s="44">
        <v>7.6494462962524432</v>
      </c>
      <c r="Z11" s="44">
        <v>7.6738564406579552</v>
      </c>
      <c r="AA11" s="43">
        <v>7.3368663561284739</v>
      </c>
      <c r="AB11" s="44">
        <v>7.1186217310728273</v>
      </c>
      <c r="AC11" s="44">
        <v>7.5080599137206452</v>
      </c>
      <c r="AD11" s="45">
        <v>7.3493771160407322</v>
      </c>
      <c r="AE11" s="43">
        <v>6.8858233225725147</v>
      </c>
      <c r="AF11" s="44">
        <v>6.7083968503215017</v>
      </c>
      <c r="AG11" s="44">
        <v>6.5496527459402225</v>
      </c>
      <c r="AH11" s="45">
        <v>6.7308388484424482</v>
      </c>
      <c r="AI11" s="44">
        <v>6.4809882953248428</v>
      </c>
      <c r="AJ11" s="44">
        <v>6.707821477661378</v>
      </c>
      <c r="AK11" s="44">
        <v>7.2342387888077937</v>
      </c>
      <c r="AL11" s="44">
        <v>7.4919425575037515</v>
      </c>
      <c r="AM11" s="43">
        <v>7.3099118973113537</v>
      </c>
      <c r="AN11" s="44">
        <v>7.3661597419696774</v>
      </c>
      <c r="AO11" s="44">
        <v>7.2373572386292651</v>
      </c>
      <c r="AP11" s="45">
        <v>7.1439306556422224</v>
      </c>
      <c r="AQ11" s="44">
        <v>7.2830972698426626</v>
      </c>
      <c r="AR11" s="44">
        <v>7.4359157496076271</v>
      </c>
      <c r="AS11" s="44">
        <v>7.289897860694408</v>
      </c>
      <c r="AT11" s="44">
        <v>7.5383651998893741</v>
      </c>
      <c r="AU11" s="43">
        <v>6.8114096490379454</v>
      </c>
      <c r="AV11" s="44">
        <v>7.3600526914497273</v>
      </c>
      <c r="AW11" s="44">
        <v>6.648192777353831</v>
      </c>
      <c r="AX11" s="45">
        <v>6.29496128642851</v>
      </c>
      <c r="AY11" s="44">
        <v>6.2986994298089805</v>
      </c>
      <c r="AZ11" s="44">
        <v>7.6643153578373813</v>
      </c>
      <c r="BA11" s="44">
        <v>7.3652607153085459</v>
      </c>
      <c r="BB11" s="44">
        <f>+[1]JUN15!$G$113/BB21*100</f>
        <v>7.3004158063318032</v>
      </c>
      <c r="BC11" s="43">
        <f>+[1]SEP15!$F$112/BC21*100</f>
        <v>7.2508684017457412</v>
      </c>
      <c r="BD11" s="44">
        <f>+[1]DEC15!$F$112/BD21*100</f>
        <v>7.6291791202669339</v>
      </c>
      <c r="BE11" s="44">
        <f>+[4]MAR16!$F$112/BE21*100</f>
        <v>7.1742424500617519</v>
      </c>
      <c r="BF11" s="45">
        <f>+[4]JUN16!$F$112/BF21*100</f>
        <v>7.5816217644192818</v>
      </c>
      <c r="BG11" s="43">
        <f>+[4]SEP16!$F$112/BG21*100</f>
        <v>8.0656092160048498</v>
      </c>
      <c r="BH11" s="44">
        <f>+[4]DEC16!$F$112/BH21*100</f>
        <v>8.4083543014954252</v>
      </c>
      <c r="BI11" s="44">
        <f>+[5]MAR17!$F$112/'A6'!BI21*100</f>
        <v>9.828002934697281</v>
      </c>
      <c r="BJ11" s="45">
        <f>+[5]JUN17!$F$112/'A6'!BJ21*100</f>
        <v>10.368772846251181</v>
      </c>
      <c r="BK11" s="44">
        <f>+[5]SEP17!$F$112/'A6'!BK21*100</f>
        <v>10.916602083417965</v>
      </c>
      <c r="BL11" s="44">
        <f>+[5]DEC17!$F$112/'A6'!BL21*100</f>
        <v>11.255015754404884</v>
      </c>
      <c r="BM11" s="44">
        <f>+[3]MAR18!$F$112/'A6'!BM21*100</f>
        <v>10.318640746055484</v>
      </c>
      <c r="BN11" s="45">
        <f>+[3]JUN18!$F$112/'A6'!BN21*100</f>
        <v>6.7909629694286586</v>
      </c>
      <c r="BO11" s="44">
        <f>+[3]SEP18!$F$112/'A6'!BO21*100</f>
        <v>6.1787315446563653</v>
      </c>
      <c r="BP11" s="44">
        <f>+[3]DEC18!$F$112/'A6'!BP21*100</f>
        <v>6.4314116968699961</v>
      </c>
      <c r="BQ11" s="44">
        <f>+[3]MAR19!F112/'A6'!BQ21*100</f>
        <v>8.4156407014635395</v>
      </c>
      <c r="BR11" s="45">
        <f>+[3]JUN19!F112/'A6'!BR21*100</f>
        <v>8.001990153326096</v>
      </c>
      <c r="BS11" s="43">
        <f>+[3]SEP19!$F$112/'A6'!BS21*100</f>
        <v>7.7910781560933744</v>
      </c>
      <c r="BT11" s="44">
        <f>+[3]DEC19!$F$112/'A6'!BT21*100</f>
        <v>9.2441333768404714</v>
      </c>
      <c r="BU11" s="44">
        <f>+[3]MAR20!$F$112/'A6'!BU21*100</f>
        <v>8.866861143294761</v>
      </c>
      <c r="BV11" s="44">
        <f>+[3]JUN20!$F$116/'A6'!BV21*100</f>
        <v>8.9195732188937864</v>
      </c>
      <c r="BW11" s="43">
        <f>+[3]SEP20!$F$116/'A6'!BW21*100</f>
        <v>8.910984807415204</v>
      </c>
      <c r="BX11" s="44">
        <f>+[3]DEC20!$F$116/'A6'!BX21*100</f>
        <v>9.0097499510496935</v>
      </c>
      <c r="BY11" s="44">
        <f>+[3]MAR21!F116/'A6'!$BY$21*100</f>
        <v>8.7423482156319938</v>
      </c>
      <c r="BZ11" s="45">
        <f>+[3]JUN21!F116/'A6'!$BZ$21*100</f>
        <v>8.0331981755378852</v>
      </c>
      <c r="CA11" s="43">
        <f>+[3]SEP21!F116/'A6'!$CA$21*100</f>
        <v>7.9039160363492647</v>
      </c>
      <c r="CB11" s="44">
        <f>+[3]DEC21!F116/'A6'!$CB$21*100</f>
        <v>8.1385899996538331</v>
      </c>
      <c r="CC11" s="44">
        <f>+[3]MAR22!F116/'A6'!$CC$21*100</f>
        <v>8.1555867308142691</v>
      </c>
      <c r="CD11" s="45">
        <f>+[3]JUN22!F116/'A6'!$CD$21*100</f>
        <v>7.5268741463064739</v>
      </c>
      <c r="CE11" s="43">
        <f>+[3]SEP22!F116/'A6'!$CE$21*100</f>
        <v>7.2729662290083708</v>
      </c>
      <c r="CF11" s="44">
        <f>+[3]DEC22!F116/'A6'!$CF$21*100</f>
        <v>7.1689972813404852</v>
      </c>
      <c r="CG11" s="44">
        <f>+[3]MAR23!F284/'A6'!$CG$21*100</f>
        <v>7.0341367087143292</v>
      </c>
      <c r="CH11" s="44">
        <f>+[3]JUN23!F284/'A6'!$CH$21*100</f>
        <v>6.9488936709172053</v>
      </c>
      <c r="CI11" s="43">
        <f>+[3]SEP23!F$284/'A6'!$CI$21*100</f>
        <v>6.6165598379296613</v>
      </c>
      <c r="CJ11" s="44">
        <f>+[3]DEC23!F$284/'A6'!$CJ$21*100</f>
        <v>6.5987771661431989</v>
      </c>
      <c r="CK11" s="44">
        <v>6.949828504223805</v>
      </c>
      <c r="CL11" s="44">
        <v>7.0954270123604113</v>
      </c>
      <c r="CM11" s="43">
        <v>7.1815444030323219</v>
      </c>
      <c r="CN11" s="44">
        <v>7.2367042631631904</v>
      </c>
      <c r="CO11" s="44">
        <v>7.5493463825467781</v>
      </c>
      <c r="CP11" s="44">
        <v>7.8720732549843904</v>
      </c>
      <c r="CQ11" s="43">
        <v>6.7492936433174515</v>
      </c>
      <c r="CR11" s="44">
        <v>6.7655571104754149</v>
      </c>
      <c r="CS11" s="45">
        <v>6.8657493448000615</v>
      </c>
      <c r="CT11" s="44">
        <v>1.2722372354589924</v>
      </c>
      <c r="CU11" s="44">
        <v>1.3758644573881273</v>
      </c>
      <c r="CV11" s="44">
        <v>1.4283509723911958</v>
      </c>
      <c r="CW11" s="45">
        <v>1.4575101473929006</v>
      </c>
      <c r="CX11" s="44">
        <v>1.4144442889288444</v>
      </c>
      <c r="CY11" s="44">
        <v>1.5225575377813185</v>
      </c>
      <c r="CZ11" s="44">
        <v>1.6391942377881372</v>
      </c>
      <c r="DA11" s="44">
        <v>1.7459616785636098</v>
      </c>
      <c r="DB11" s="43">
        <v>2.0451796743503339</v>
      </c>
      <c r="DC11" s="44">
        <v>2.1492554989718022</v>
      </c>
      <c r="DD11" s="44">
        <v>7.7</v>
      </c>
      <c r="DE11" s="45">
        <v>8.3000000000000007</v>
      </c>
      <c r="DF11" s="44">
        <v>9.1999999999999993</v>
      </c>
      <c r="DG11" s="50">
        <v>3.2707622298065981</v>
      </c>
      <c r="DH11" s="44">
        <v>3.4277731721234694</v>
      </c>
      <c r="DI11" s="44">
        <v>3.5749148552089944</v>
      </c>
      <c r="DJ11" s="43">
        <v>3.8126742821459718</v>
      </c>
      <c r="DK11" s="44">
        <v>3.9544327329234901</v>
      </c>
      <c r="DL11" s="44">
        <v>4.2222485402468388</v>
      </c>
      <c r="DM11" s="45">
        <v>4.4362320244901179</v>
      </c>
      <c r="DN11" s="44">
        <v>4.529989987187907</v>
      </c>
      <c r="DO11" s="44">
        <v>4.6161217041160194</v>
      </c>
      <c r="DP11" s="44">
        <v>4.6440247915791888</v>
      </c>
      <c r="DQ11" s="44">
        <v>10.955062672704539</v>
      </c>
      <c r="DR11" s="43">
        <v>10.739868706209531</v>
      </c>
      <c r="DS11" s="44">
        <v>10.509908882363463</v>
      </c>
      <c r="DT11" s="44">
        <v>10.741672028906596</v>
      </c>
      <c r="DU11" s="45">
        <v>10.577716012815793</v>
      </c>
      <c r="DV11" s="43">
        <v>10.802368301321044</v>
      </c>
      <c r="DW11" s="44">
        <v>10.631309108861718</v>
      </c>
      <c r="DX11" s="44">
        <v>10.650898546650932</v>
      </c>
      <c r="DY11" s="45">
        <v>10.582067163872708</v>
      </c>
      <c r="DZ11" s="44">
        <v>10.572424742157077</v>
      </c>
      <c r="EA11" s="44">
        <v>10.760296966916602</v>
      </c>
      <c r="EB11" s="44">
        <v>10.906450176790255</v>
      </c>
      <c r="EC11" s="44">
        <v>10.853156975158452</v>
      </c>
      <c r="ED11" s="43">
        <v>10.460886525521326</v>
      </c>
      <c r="EE11" s="44">
        <v>10.245461792526701</v>
      </c>
      <c r="EF11" s="44">
        <v>10.659085777622696</v>
      </c>
      <c r="EG11" s="45">
        <v>10.605531292846011</v>
      </c>
      <c r="EH11" s="44">
        <v>10.536482140437702</v>
      </c>
      <c r="EI11" s="44">
        <v>10.158034365227167</v>
      </c>
      <c r="EJ11" s="44">
        <v>10.208684374324504</v>
      </c>
      <c r="EK11" s="44">
        <v>9.9928399640162304</v>
      </c>
      <c r="EL11" s="43">
        <v>9.8790577255431362</v>
      </c>
      <c r="EM11" s="44">
        <v>9.8868895115294375</v>
      </c>
      <c r="EN11" s="44">
        <v>9.344907588725766</v>
      </c>
      <c r="EO11" s="45">
        <v>8.930605370830671</v>
      </c>
      <c r="EP11" s="44">
        <v>8.607001685235689</v>
      </c>
      <c r="EQ11" s="44">
        <v>10.568028950175993</v>
      </c>
      <c r="ER11" s="44">
        <v>9.8427297283438726</v>
      </c>
      <c r="ES11" s="44">
        <f>+([1]JUN15!$G$36+[1]JUN15!$G$43+[1]JUN15!$G$49)/ES$21*100</f>
        <v>10.508042102508545</v>
      </c>
      <c r="ET11" s="43">
        <f>+([1]SEP15!$F$35+[1]SEP15!$F$42+[1]SEP15!$F$48)/ET$21*100</f>
        <v>11.050762150580963</v>
      </c>
      <c r="EU11" s="44">
        <f>+([1]DEC15!$F$35+[1]DEC15!$F$42+[1]DEC15!$F$48)/EU$21*100</f>
        <v>8.7739118983579587</v>
      </c>
      <c r="EV11" s="44">
        <f>+([4]MAR16!$F$35+[4]MAR16!$F$42+[4]MAR16!$F$48)/EV$21*100</f>
        <v>8.4102860138849849</v>
      </c>
      <c r="EW11" s="45">
        <f>+([4]JUN16!$F$35+[4]JUN16!$F$42+[4]JUN16!$F$48)/EW$21*100</f>
        <v>8.9194226909188998</v>
      </c>
      <c r="EX11" s="44">
        <f>+([4]SEP16!$F$35+[4]SEP16!$F$42+[4]SEP16!$F$48)/EX$21*100</f>
        <v>10.099948512276658</v>
      </c>
      <c r="EY11" s="44">
        <f>+([4]DEC16!$F$35+[4]DEC16!$F$42+[4]DEC16!$F$48)/EY$21*100</f>
        <v>10.553899817826059</v>
      </c>
      <c r="EZ11" s="44">
        <f>+([5]MAR17!$F$35+[5]MAR17!$F$42+[5]MAR17!$F$48+[5]MAR17!$F$87+[5]MAR17!$F$89+[5]MAR17!$F$90+[5]MAR17!$F$93+[5]MAR17!$F$94)/EZ$21*100</f>
        <v>11.131658991711411</v>
      </c>
      <c r="FA11" s="44">
        <f>+([5]JUN17!$F$35+[5]JUN17!$F$42+[5]JUN17!$F$48+[5]JUN17!$F$87+[5]JUN17!$F$89+[5]JUN17!$F$90+[5]JUN17!$F$93+[5]JUN17!$F$94)/FA$21*100</f>
        <v>11.005715050043083</v>
      </c>
      <c r="FB11" s="43">
        <f>+([5]SEP17!$F$35+[5]SEP17!$F$42+[5]SEP17!$F$48+[5]SEP17!$F$87+[5]SEP17!$F$89+[5]SEP17!$F$90+[5]SEP17!$F$93+[5]SEP17!$F$94)/FB$21*100</f>
        <v>11.370715793974664</v>
      </c>
      <c r="FC11" s="44">
        <f>+([5]DEC17!$F$35+[5]DEC17!$F$42+[5]DEC17!$F$48+[5]DEC17!$F$87+[5]DEC17!$F$89+[5]DEC17!$F$90+[5]DEC17!$F$93+[5]DEC17!$F$94)/FC$21*100</f>
        <v>12.293220938647593</v>
      </c>
      <c r="FD11" s="44">
        <f>+([3]MAR18!$F$35+[3]MAR18!$F$42+[3]MAR18!$F$48+[3]MAR18!$F$87+[3]MAR18!$F$89+[3]MAR18!$F$90+[3]MAR18!$F$93+[3]MAR18!$F$94)/FD$21*100</f>
        <v>12.056007004048007</v>
      </c>
      <c r="FE11" s="45">
        <f>+([3]JUN18!$F$35+[3]JUN18!$F$42+[3]JUN18!$F$48+[3]JUN18!$F$87+[3]JUN18!$F$89+[3]JUN18!$F$90+[3]JUN18!$F$93+[3]JUN18!$F$94)/FE$21*100</f>
        <v>9.6965746068438907</v>
      </c>
      <c r="FF11" s="44">
        <f>+([3]SEP18!$F$35+[3]SEP18!$F$42+[3]SEP18!$F$48+[3]SEP18!$F$87+[3]SEP18!$F$89+[3]SEP18!$F$90+[3]SEP18!$F$93+[3]SEP18!$F$94)/FF$21*100</f>
        <v>9.5331956711500165</v>
      </c>
      <c r="FG11" s="44">
        <f>+([3]DEC18!$F$35+[3]DEC18!$F$42+[3]DEC18!$F$48+[3]DEC18!$F$87+[3]DEC18!$F$89+[3]DEC18!$F$90+[3]DEC18!$F$93+[3]DEC18!$F$94+[3]DEC18!$F$95+[3]DEC18!$F$96+[3]DEC18!$F$107)/FG$21*100</f>
        <v>9.4938048047051797</v>
      </c>
      <c r="FH11" s="44">
        <f>+([3]MAR19!$F$35+[3]MAR19!$F$42+[3]MAR19!$F$48+[3]MAR19!$F$87+[3]MAR19!$F$89+[3]MAR19!$F$90+[3]MAR19!$F$93+[3]MAR19!$F$94+[3]MAR19!$F$95+[3]MAR19!$F$96+[3]MAR19!$F$107)/FH$21*100</f>
        <v>12.009395428139538</v>
      </c>
      <c r="FI11" s="44">
        <f>+([3]JUN19!$F$35+[3]JUN19!$F$42+[3]JUN19!$F$48+[3]JUN19!$F$87+[3]JUN19!$F$89+[3]JUN19!$F$90+[3]JUN19!$F$93+[3]JUN19!$F$94+[3]JUN19!$F$95+[3]JUN19!$F$96+[3]JUN19!$F$107)/FI$21*100</f>
        <v>11.777629966824287</v>
      </c>
      <c r="FJ11" s="43">
        <f>+([3]SEP19!$F$35+[3]SEP19!$F$42+[3]SEP19!$F$48+[3]SEP19!$F$87+[3]SEP19!$F$89+[3]SEP19!$F$90+[3]SEP19!$F$93+[3]SEP19!$F$94+[3]SEP19!$F$95+[3]SEP19!$F$96+[3]SEP19!$F$107)/FJ$21*100</f>
        <v>11.703315750614394</v>
      </c>
      <c r="FK11" s="44">
        <f>+([3]DEC19!$F$35+[3]DEC19!$F$42+[3]DEC19!$F$48+[3]DEC19!$F$87+[3]DEC19!$F$89+[3]DEC19!$F$90+[3]DEC19!$F$93+[3]DEC19!$F$94+[3]DEC19!$F$95+[3]DEC19!$F$96+[3]DEC19!$F$107)/FK$21*100</f>
        <v>13.202332931881491</v>
      </c>
      <c r="FL11" s="44">
        <f>+([3]MAR20!$F$35+[3]MAR20!$F$42+[3]MAR20!$F$48+[3]MAR20!$F$87+[3]MAR20!$F$89+[3]MAR20!$F$90+[3]MAR20!$F$93+[3]MAR20!$F$94+[3]MAR20!$F$95+[3]MAR20!$F$96+[3]MAR20!$F$107)/FL$21*100</f>
        <v>12.992023028094584</v>
      </c>
      <c r="FM11" s="45">
        <f>+([3]JUN20!$F$35+[3]JUN20!$F$42+[3]JUN20!$F$48+[3]JUN20!$F$87+[3]JUN20!$F$89+[3]JUN20!$F$90+[3]JUN20!$F$93+[3]JUN20!$F$94+[3]JUN20!$F$95+[3]JUN20!$F$96+[3]JUN20!$F$107)/FM$21*100</f>
        <v>13.009034855869894</v>
      </c>
      <c r="FN11" s="44">
        <f>+([3]SEP20!F$35+[3]SEP20!F$42+[3]SEP20!F$48+[3]SEP20!F$95+[3]SEP20!F$96+[3]SEP20!F$107)/FN$21*100</f>
        <v>13.023210407849636</v>
      </c>
      <c r="FO11" s="44">
        <f>+([3]DEC20!F$35+[3]DEC20!F$42+[3]DEC20!F$48+[3]DEC20!F$95+[3]DEC20!F$96+[3]DEC20!F$107)/FO$21*100</f>
        <v>12.346423365617664</v>
      </c>
      <c r="FP11" s="47">
        <f>+([3]MAR21!F$35+[3]MAR21!F$42+[3]MAR21!F$48+[3]MAR21!F$95+[3]MAR21!F$96+[3]MAR21!F$107)/FP$21*100</f>
        <v>12.48860530658153</v>
      </c>
      <c r="FQ11" s="47">
        <f>+([3]JUN21!F$35+[3]JUN21!F$42+[3]JUN21!F$48+[3]JUN21!F$95+[3]JUN21!F$96+[3]JUN21!F$107)/FQ$21*100</f>
        <v>12.250027962594761</v>
      </c>
      <c r="FR11" s="46">
        <f>+([3]SEP21!F$35+[3]SEP21!F$42+[3]SEP21!F$48+[3]SEP21!F$95+[3]SEP21!F$96+[3]SEP21!F$107)/FR$21*100</f>
        <v>11.871043755666753</v>
      </c>
      <c r="FS11" s="47">
        <f>+([3]DEC21!$F35+[3]SEP21!$F42+[3]DEC21!$F48+[3]DEC21!$F95+[3]DEC21!$F96+[3]DEC21!$F107)/FS$21*100</f>
        <v>10.852803711657041</v>
      </c>
      <c r="FT11" s="47">
        <f>+([3]MAR22!$F35+[3]MAR22!$F42+[3]MAR22!$F48+[3]MAR22!$F95+[3]MAR22!$F96+[3]MAR22!$F107)/FT$21*100</f>
        <v>10.744800465574766</v>
      </c>
      <c r="FU11" s="48">
        <f>+([3]JUN22!$F35+[3]JUN22!$F42+[3]JUN22!$F48+[3]JUN22!$F95+[3]JUN22!$F96+[3]JUN22!$F107)/FU$21*100</f>
        <v>10.54948486958968</v>
      </c>
      <c r="FV11" s="47">
        <f>+([3]SEP22!$F35+[3]SEP22!$F42+[3]SEP22!$F48+[3]SEP22!$F95+[3]SEP22!$F96+[3]SEP22!$F107)/FV$21*100</f>
        <v>10.602782456943968</v>
      </c>
      <c r="FW11" s="47">
        <f>+([3]DEC22!$F35+[3]DEC22!$F42+[3]DEC22!$F48+[3]DEC22!$F95+[3]DEC22!$F96+[3]DEC22!$F107)/FW$21*100</f>
        <v>10.151241463162458</v>
      </c>
      <c r="FX11" s="47">
        <f>+([3]MAR23!$F35+[3]MAR23!$F42+[3]MAR23!$F48+[3]MAR23!$F95+[3]MAR23!$F96+[3]MAR23!$F107)/FX$21*100</f>
        <v>10.25371727461158</v>
      </c>
      <c r="FY11" s="47">
        <f>+([3]JUN23!$F35+[3]JUN23!$F42+[3]JUN23!$F48+[3]JUN23!$F95+[3]JUN23!$F96+[3]JUN23!$F107)/FY$21*100</f>
        <v>10.417335579737117</v>
      </c>
      <c r="FZ11" s="46">
        <f>+([3]SEP23!$F35+[3]SEP23!$F42+[3]SEP23!$F48+[3]SEP23!$F95+[3]SEP23!$F96+[3]SEP23!$F107)/FZ$21*100</f>
        <v>10.861719821160248</v>
      </c>
      <c r="GA11" s="47">
        <f>+([3]DEC23!$F35+[3]DEC23!$F42+[3]DEC23!$F48+[3]DEC23!$F95+[3]DEC23!$F96+[3]DEC23!$F107)/GA$21*100</f>
        <v>10.930223444666755</v>
      </c>
      <c r="GB11" s="47">
        <v>11.032428501128887</v>
      </c>
      <c r="GC11" s="48">
        <v>11.032428215521866</v>
      </c>
      <c r="GD11" s="46">
        <v>11.186030121510262</v>
      </c>
      <c r="GE11" s="47">
        <v>10.792582373325411</v>
      </c>
      <c r="GF11" s="47">
        <v>10.510058085746447</v>
      </c>
      <c r="GG11" s="47">
        <v>10.974668990073821</v>
      </c>
      <c r="GH11" s="46">
        <v>10.73677531176539</v>
      </c>
      <c r="GI11" s="47">
        <v>10.495640043074479</v>
      </c>
      <c r="GJ11" s="48">
        <v>10.326875001274491</v>
      </c>
    </row>
    <row r="12" spans="1:196" ht="12" customHeight="1" x14ac:dyDescent="0.2">
      <c r="A12" s="16"/>
      <c r="B12" s="51" t="s">
        <v>45</v>
      </c>
      <c r="C12" s="43"/>
      <c r="D12" s="44"/>
      <c r="E12" s="44"/>
      <c r="F12" s="45">
        <v>0.60695724744888291</v>
      </c>
      <c r="G12" s="44">
        <v>1.2884263452686839</v>
      </c>
      <c r="H12" s="44">
        <v>1.7966837157022488</v>
      </c>
      <c r="I12" s="44">
        <v>2.389378245033968</v>
      </c>
      <c r="J12" s="44">
        <v>2.4712550882530402</v>
      </c>
      <c r="K12" s="43">
        <v>2.8244931394634443</v>
      </c>
      <c r="L12" s="44">
        <v>3.6026684048314541</v>
      </c>
      <c r="M12" s="44">
        <v>3.7856951597914605</v>
      </c>
      <c r="N12" s="45">
        <v>4.0215299448716868</v>
      </c>
      <c r="O12" s="44">
        <v>4.3807809914519495</v>
      </c>
      <c r="P12" s="44">
        <v>4.5573305464317713</v>
      </c>
      <c r="Q12" s="44">
        <v>4.576626594133141</v>
      </c>
      <c r="R12" s="44">
        <v>4.5373248733126088</v>
      </c>
      <c r="S12" s="43">
        <v>4.5376605777341439</v>
      </c>
      <c r="T12" s="44">
        <v>5.1541812250959707</v>
      </c>
      <c r="U12" s="44">
        <v>4.8952305185223199</v>
      </c>
      <c r="V12" s="45">
        <v>5.1626911699918177</v>
      </c>
      <c r="W12" s="44">
        <v>5.3135566030751002</v>
      </c>
      <c r="X12" s="44">
        <v>5.2689489460912586</v>
      </c>
      <c r="Y12" s="44">
        <v>5.7774291719539939</v>
      </c>
      <c r="Z12" s="44">
        <v>6.2939192261911829</v>
      </c>
      <c r="AA12" s="43">
        <v>6.5884947982360371</v>
      </c>
      <c r="AB12" s="44">
        <v>6.4065893335163713</v>
      </c>
      <c r="AC12" s="44">
        <v>6.5654970378277886</v>
      </c>
      <c r="AD12" s="45">
        <v>6.9556987673041482</v>
      </c>
      <c r="AE12" s="43">
        <v>6.7943663718442613</v>
      </c>
      <c r="AF12" s="44">
        <v>7.8275852846898264</v>
      </c>
      <c r="AG12" s="44">
        <v>8.1686194856885823</v>
      </c>
      <c r="AH12" s="45">
        <v>8.4921074488214323</v>
      </c>
      <c r="AI12" s="44">
        <v>8.6703220464158619</v>
      </c>
      <c r="AJ12" s="44">
        <v>8.8593648503640843</v>
      </c>
      <c r="AK12" s="44">
        <v>9.3948618134672603</v>
      </c>
      <c r="AL12" s="44">
        <v>9.7191924809935664</v>
      </c>
      <c r="AM12" s="43">
        <v>9.8215733866429993</v>
      </c>
      <c r="AN12" s="44">
        <v>9.4384263930700207</v>
      </c>
      <c r="AO12" s="44">
        <v>9.4101191087525766</v>
      </c>
      <c r="AP12" s="45">
        <v>8.9435035345979443</v>
      </c>
      <c r="AQ12" s="44">
        <v>8.8697250855342187</v>
      </c>
      <c r="AR12" s="44">
        <v>8.9672166273837597</v>
      </c>
      <c r="AS12" s="44">
        <v>9.5844354541700056</v>
      </c>
      <c r="AT12" s="44">
        <v>8.9683135036438966</v>
      </c>
      <c r="AU12" s="43">
        <v>8.4378879507638498</v>
      </c>
      <c r="AV12" s="44">
        <v>8.0967923519108371</v>
      </c>
      <c r="AW12" s="44">
        <v>10.47434694533969</v>
      </c>
      <c r="AX12" s="45">
        <v>11.081485911535459</v>
      </c>
      <c r="AY12" s="44">
        <v>8.7887337872995683</v>
      </c>
      <c r="AZ12" s="44">
        <v>8.6276756083039565</v>
      </c>
      <c r="BA12" s="44">
        <v>8.2126579548981287</v>
      </c>
      <c r="BB12" s="44">
        <f>+[1]JUN15!$H$113/BB21*100</f>
        <v>8.36995192440118</v>
      </c>
      <c r="BC12" s="43">
        <f>+[1]SEP15!$G$112/BC21*100</f>
        <v>8.4529282377915642</v>
      </c>
      <c r="BD12" s="44">
        <f>+[1]DEC15!$G$112/BD21*100</f>
        <v>7.9175198273751333</v>
      </c>
      <c r="BE12" s="44">
        <f>+[4]MAR16!$G$112/BE21*100</f>
        <v>8.2130384689188851</v>
      </c>
      <c r="BF12" s="45">
        <f>+[4]JUN16!$G$112/BF21*100</f>
        <v>8.0768311383281866</v>
      </c>
      <c r="BG12" s="43">
        <f>+[4]SEP16!$G$112/BG21*100</f>
        <v>8.4080730457385933</v>
      </c>
      <c r="BH12" s="44">
        <f>+[4]DEC16!$G$112/BH21*100</f>
        <v>8.2358070222687711</v>
      </c>
      <c r="BI12" s="44">
        <f>+[5]MAR17!$G$112/'A6'!BI21*100</f>
        <v>9.6006261431722439</v>
      </c>
      <c r="BJ12" s="45">
        <f>+[5]JUN17!$G$112/'A6'!BJ21*100</f>
        <v>9.8730817961948336</v>
      </c>
      <c r="BK12" s="44">
        <f>+[5]SEP17!$G$112/'A6'!BK21*100</f>
        <v>10.044847040779677</v>
      </c>
      <c r="BL12" s="44">
        <f>+[5]DEC17!$G$112/'A6'!BL21*100</f>
        <v>10.279196996003561</v>
      </c>
      <c r="BM12" s="44">
        <f>+[3]MAR18!$G$112/'A6'!BM21*100</f>
        <v>10.659161763590971</v>
      </c>
      <c r="BN12" s="45">
        <f>+[3]JUN18!$G$112/'A6'!BN21*100</f>
        <v>7.5133890792703424</v>
      </c>
      <c r="BO12" s="44">
        <f>+[3]SEP18!$G$112/'A6'!BO21*100</f>
        <v>6.6511193995686293</v>
      </c>
      <c r="BP12" s="44">
        <f>+[3]DEC18!$G$112/'A6'!BP21*100</f>
        <v>6.5077081639867167</v>
      </c>
      <c r="BQ12" s="44">
        <f>+[3]MAR19!G112/'A6'!BQ21*100</f>
        <v>8.21428309155535</v>
      </c>
      <c r="BR12" s="45">
        <f>+[3]JUN19!G112/'A6'!BR21*100</f>
        <v>8.3962308333750961</v>
      </c>
      <c r="BS12" s="43">
        <f>+[3]SEP19!$G$112/'A6'!BS21*100</f>
        <v>8.5091556506150905</v>
      </c>
      <c r="BT12" s="44">
        <f>+[3]DEC19!$G$112/'A6'!BT21*100</f>
        <v>9.4265464276176925</v>
      </c>
      <c r="BU12" s="44">
        <f>+[3]MAR20!$G$112/'A6'!BU21*100</f>
        <v>9.097060106108291</v>
      </c>
      <c r="BV12" s="44">
        <f>+[3]JUN20!$G$116/'A6'!BV21*100</f>
        <v>8.842843043336055</v>
      </c>
      <c r="BW12" s="43">
        <f>+[3]SEP20!$G$116/'A6'!BW21*100</f>
        <v>9.1233493097089955</v>
      </c>
      <c r="BX12" s="44">
        <f>+[3]DEC20!$G$116/'A6'!BX21*100</f>
        <v>9.154887966640219</v>
      </c>
      <c r="BY12" s="44">
        <f>+[3]MAR21!G116/'A6'!$BY$21*100</f>
        <v>9.1437721036564046</v>
      </c>
      <c r="BZ12" s="45">
        <f>+[3]JUN21!G116/'A6'!$BZ$21*100</f>
        <v>9.1821556403483378</v>
      </c>
      <c r="CA12" s="43">
        <f>+[3]SEP21!G116/'A6'!$CA$21*100</f>
        <v>9.3481314856031528</v>
      </c>
      <c r="CB12" s="44">
        <f>+[3]DEC21!G116/'A6'!$CB$21*100</f>
        <v>9.3960619039598896</v>
      </c>
      <c r="CC12" s="44">
        <f>+[3]MAR22!G116/'A6'!$CC$21*100</f>
        <v>9.2996087102724463</v>
      </c>
      <c r="CD12" s="45">
        <f>+[3]JUN22!G116/'A6'!$CD$21*100</f>
        <v>9.3528389188355447</v>
      </c>
      <c r="CE12" s="43">
        <f>+[3]SEP22!G116/'A6'!$CE$21*100</f>
        <v>9.5121543397716746</v>
      </c>
      <c r="CF12" s="44">
        <f>+[3]DEC22!G116/'A6'!$CF$21*100</f>
        <v>8.9130276847312366</v>
      </c>
      <c r="CG12" s="44">
        <f>+[3]MAR23!G284/'A6'!$CG$21*100</f>
        <v>8.8675950284117189</v>
      </c>
      <c r="CH12" s="44">
        <f>+[3]JUN23!G284/'A6'!$CH$21*100</f>
        <v>8.7951722415464353</v>
      </c>
      <c r="CI12" s="43">
        <f>+[3]SEP23!G$284/'A6'!$CI$21*100</f>
        <v>9.5343709438756328</v>
      </c>
      <c r="CJ12" s="44">
        <f>+[3]DEC23!G$284/'A6'!$CJ$21*100</f>
        <v>9.1143136121241177</v>
      </c>
      <c r="CK12" s="44">
        <v>8.8889278285418456</v>
      </c>
      <c r="CL12" s="44">
        <v>8.8984945562532456</v>
      </c>
      <c r="CM12" s="43">
        <v>9.1381922933386743</v>
      </c>
      <c r="CN12" s="44">
        <v>9.1459506273022786</v>
      </c>
      <c r="CO12" s="44">
        <v>9.3368990162858516</v>
      </c>
      <c r="CP12" s="44">
        <v>9.0995673820921645</v>
      </c>
      <c r="CQ12" s="43">
        <v>8.8199854510556843</v>
      </c>
      <c r="CR12" s="44">
        <v>8.7797647475554328</v>
      </c>
      <c r="CS12" s="45">
        <v>9.1272876785828192</v>
      </c>
      <c r="CT12" s="44"/>
      <c r="CU12" s="44"/>
      <c r="CV12" s="44"/>
      <c r="CW12" s="45">
        <v>0.11484228923748308</v>
      </c>
      <c r="CX12" s="44">
        <v>0.32164813040341939</v>
      </c>
      <c r="CY12" s="44">
        <v>0.54594947657037851</v>
      </c>
      <c r="CZ12" s="44">
        <v>0.74333466119730252</v>
      </c>
      <c r="DA12" s="44">
        <v>0.87791546889747807</v>
      </c>
      <c r="DB12" s="43">
        <v>1.0237113439060015</v>
      </c>
      <c r="DC12" s="44">
        <v>1.1910401481465529</v>
      </c>
      <c r="DD12" s="44">
        <v>5.3</v>
      </c>
      <c r="DE12" s="45">
        <v>5.8</v>
      </c>
      <c r="DF12" s="44">
        <v>6</v>
      </c>
      <c r="DG12" s="50">
        <v>2.1676482093574929</v>
      </c>
      <c r="DH12" s="44">
        <v>2.2546771316702729</v>
      </c>
      <c r="DI12" s="44">
        <v>2.325107754366698</v>
      </c>
      <c r="DJ12" s="43">
        <v>2.4547539324512013</v>
      </c>
      <c r="DK12" s="44">
        <v>2.6839899082338325</v>
      </c>
      <c r="DL12" s="44">
        <v>2.7692244197772773</v>
      </c>
      <c r="DM12" s="45">
        <v>3.0343486109466231</v>
      </c>
      <c r="DN12" s="44">
        <v>3.2492293005745703</v>
      </c>
      <c r="DO12" s="44">
        <v>3.2442946709588973</v>
      </c>
      <c r="DP12" s="44">
        <v>3.3680192935045912</v>
      </c>
      <c r="DQ12" s="44">
        <v>8.0983851140506644</v>
      </c>
      <c r="DR12" s="43">
        <v>8.0855923947730854</v>
      </c>
      <c r="DS12" s="44">
        <v>8.366929605473187</v>
      </c>
      <c r="DT12" s="44">
        <v>8.670791466613867</v>
      </c>
      <c r="DU12" s="45">
        <v>8.9957479117728276</v>
      </c>
      <c r="DV12" s="43">
        <v>10.197064476883206</v>
      </c>
      <c r="DW12" s="44">
        <v>11.364533545191103</v>
      </c>
      <c r="DX12" s="44">
        <v>12.351075884321572</v>
      </c>
      <c r="DY12" s="45">
        <v>12.836299160045794</v>
      </c>
      <c r="DZ12" s="44">
        <v>13.421286312317646</v>
      </c>
      <c r="EA12" s="44">
        <v>13.313850610096617</v>
      </c>
      <c r="EB12" s="44">
        <v>13.364588967257932</v>
      </c>
      <c r="EC12" s="44">
        <v>13.500960014258442</v>
      </c>
      <c r="ED12" s="43">
        <v>13.825610697481988</v>
      </c>
      <c r="EE12" s="44">
        <v>13.907614066784223</v>
      </c>
      <c r="EF12" s="44">
        <v>13.742785825010689</v>
      </c>
      <c r="EG12" s="45">
        <v>14.138833109358224</v>
      </c>
      <c r="EH12" s="44">
        <v>13.896871635064498</v>
      </c>
      <c r="EI12" s="44">
        <v>13.918004849081134</v>
      </c>
      <c r="EJ12" s="44">
        <v>13.069359189048649</v>
      </c>
      <c r="EK12" s="44">
        <v>13.054170611680387</v>
      </c>
      <c r="EL12" s="43">
        <v>12.219558507258007</v>
      </c>
      <c r="EM12" s="44">
        <v>11.863470539239907</v>
      </c>
      <c r="EN12" s="44">
        <v>11.440734138455705</v>
      </c>
      <c r="EO12" s="45">
        <v>11.217920020591396</v>
      </c>
      <c r="EP12" s="44">
        <v>10.849695485977488</v>
      </c>
      <c r="EQ12" s="44">
        <v>10.579026951960259</v>
      </c>
      <c r="ER12" s="44">
        <v>10.069305189923792</v>
      </c>
      <c r="ES12" s="44">
        <f>+([1]JUN15!$H$36+[1]JUN15!$H$43+[1]JUN15!$H$49)/ES$21*100</f>
        <v>10.19903905157765</v>
      </c>
      <c r="ET12" s="43">
        <f>+([1]SEP15!$G$35+[1]SEP15!$G$42+[1]SEP15!$G$48)/ET$21*100</f>
        <v>9.7535963949362774</v>
      </c>
      <c r="EU12" s="44">
        <f>+([1]DEC15!$G$35+[1]DEC15!$G$42+[1]DEC15!$G$48)/EU$21*100</f>
        <v>10.031446585574495</v>
      </c>
      <c r="EV12" s="44">
        <f>+([4]MAR16!$G$35+[4]MAR16!$G$42+[4]MAR16!$G$48)/EV$21*100</f>
        <v>10.284855580274709</v>
      </c>
      <c r="EW12" s="45">
        <f>+([4]JUN16!$G$35+[4]JUN16!$G$42+[4]JUN16!$G$48)/EW$21*100</f>
        <v>11.15355580426818</v>
      </c>
      <c r="EX12" s="44">
        <f>+([4]SEP16!$G$35+[4]SEP16!$G$42+[4]SEP16!$G$48)/EX$21*100</f>
        <v>10.700866850072071</v>
      </c>
      <c r="EY12" s="44">
        <f>+([4]DEC16!$G$35+[4]DEC16!$G$42+[4]DEC16!$G$48)/EY$21*100</f>
        <v>10.81623084354549</v>
      </c>
      <c r="EZ12" s="44">
        <f>+([5]MAR17!$G$35+[5]MAR17!$G$42+[5]MAR17!$G$48+[5]MAR17!$G$87+[5]MAR17!$G$89+[5]MAR17!$G$90+[5]MAR17!$G$93+[5]MAR17!$G$94)/EZ$21*100</f>
        <v>11.09913063911646</v>
      </c>
      <c r="FA12" s="44">
        <f>+([5]JUN17!$G$35+[5]JUN17!$G$42+[5]JUN17!$G$48+[5]JUN17!$G$87+[5]JUN17!$G$89+[5]JUN17!$G$90+[5]JUN17!$G$93+[5]JUN17!$G$94)/FA$21*100</f>
        <v>11.240514742042739</v>
      </c>
      <c r="FB12" s="43">
        <f>+([5]SEP17!$G$35+[5]SEP17!$G$42+[5]SEP17!$G$48+[5]SEP17!$G$87+[5]SEP17!$G$89+[5]SEP17!$G$90+[5]SEP17!$G$93+[5]SEP17!$G$94)/FB$21*100</f>
        <v>11.018283378746744</v>
      </c>
      <c r="FC12" s="44">
        <f>+([5]DEC17!$G$35+[5]DEC17!$G$42+[5]DEC17!$G$48+[5]DEC17!$G$87+[5]DEC17!$G$89+[5]DEC17!$G$90+[5]DEC17!$G$93+[5]DEC17!$G$94)/FC$21*100</f>
        <v>11.108139760644328</v>
      </c>
      <c r="FD12" s="44">
        <f>+([3]MAR18!$G$35+[3]MAR18!$G$42+[3]MAR18!$G$48+[3]MAR18!$G$87+[3]MAR18!$G$89+[3]MAR18!$G$90+[3]MAR18!$G$93+[3]MAR18!$G$94)/FD$21*100</f>
        <v>11.353402130642303</v>
      </c>
      <c r="FE12" s="45">
        <f>+([3]JUN18!$G$35+[3]JUN18!$G$42+[3]JUN18!$G$48+[3]JUN18!$G$87+[3]JUN18!$G$89+[3]JUN18!$G$90+[3]JUN18!$G$93+[3]JUN18!$G$94)/FE$21*100</f>
        <v>8.7818371002626385</v>
      </c>
      <c r="FF12" s="44">
        <f>+([3]SEP18!$G$35+[3]SEP18!$G$42+[3]SEP18!$G$48+[3]SEP18!$G$87+[3]SEP18!$G$89+[3]SEP18!$G$90+[3]SEP18!$G$93+[3]SEP18!$G$94)/FF$21*100</f>
        <v>8.5870421832557007</v>
      </c>
      <c r="FG12" s="44">
        <f>+([3]DEC18!$G$35+[3]DEC18!$G$42+[3]DEC18!$G$48+[3]DEC18!$G$87+[3]DEC18!$G$89+[3]DEC18!$G$90+[3]DEC18!$G$93+[3]DEC18!$G$94)/FG$21*100</f>
        <v>8.1541111902524914</v>
      </c>
      <c r="FH12" s="44">
        <f>+([3]MAR19!$G$35+[3]MAR19!$G$42+[3]MAR19!$G$48+[3]MAR19!$G$87+[3]MAR19!$G$89+[3]MAR19!$G$90+[3]MAR19!$G$93+[3]MAR19!$G$94)/FH$21*100</f>
        <v>10.344320986888867</v>
      </c>
      <c r="FI12" s="44">
        <f>+([3]JUN19!$G$35+[3]JUN19!$G$42+[3]JUN19!$G$48+[3]JUN19!$G$87+[3]JUN19!$G$89+[3]JUN19!$G$90+[3]JUN19!$G$93+[3]JUN19!$G$94)/FI$21*100</f>
        <v>9.9813663070450218</v>
      </c>
      <c r="FJ12" s="43">
        <f>+([3]SEP19!$G$35+[3]SEP19!$G$42+[3]SEP19!$G$48+[3]SEP19!$G$87+[3]SEP19!$G$89+[3]SEP19!$G$90+[3]SEP19!$G$93+[3]SEP19!$G$94)/FJ$21*100</f>
        <v>9.75913184106283</v>
      </c>
      <c r="FK12" s="44">
        <f>+([3]DEC19!$G$35+[3]DEC19!$G$42+[3]DEC19!$G$48+[3]DEC19!$G$87+[3]DEC19!$G$89+[3]DEC19!$G$90+[3]DEC19!$G$93+[3]DEC19!$G$94+[3]DEC19!$G$107)/FK$21*100</f>
        <v>10.100598169340817</v>
      </c>
      <c r="FL12" s="44">
        <f>+([3]MAR20!$G$35+[3]MAR20!$G$42+[3]MAR20!$G$48+[3]MAR20!$G$87+[3]MAR20!$G$89+[3]MAR20!$G$90+[3]MAR20!$G$93+[3]MAR20!$G$94+[3]MAR20!$G$107)/FL$21*100</f>
        <v>10.12185738541309</v>
      </c>
      <c r="FM12" s="45">
        <f>+([3]JUN20!$G$35+[3]JUN20!$G$42+[3]JUN20!$G$48+[3]JUN20!$G$87+[3]JUN20!$G$89+[3]JUN20!$G$90+[3]JUN20!$G$93+[3]JUN20!$G$94+[3]JUN20!$G$107)/FM$21*100</f>
        <v>10.047641015169484</v>
      </c>
      <c r="FN12" s="44">
        <f>+([3]SEP20!G$35+[3]SEP20!G$42+[3]SEP20!G$48+[3]SEP20!G$95+[3]SEP20!G$96+[3]SEP20!G$107)/FN$21*100</f>
        <v>10.316456905658669</v>
      </c>
      <c r="FO12" s="44">
        <f>+([3]DEC20!G$35+[3]DEC20!G$42+[3]DEC20!G$48+[3]DEC20!G$95+[3]DEC20!G$96+[3]DEC20!G$107)/FO$21*100</f>
        <v>10.491852032685728</v>
      </c>
      <c r="FP12" s="47">
        <f>+([3]MAR21!G$35+[3]MAR21!G$42+[3]MAR21!G$48+[3]MAR21!G$95+[3]MAR21!G$96+[3]MAR21!G$107)/FP$21*100</f>
        <v>10.689768060727484</v>
      </c>
      <c r="FQ12" s="47">
        <f>+([3]JUN21!G$35+[3]JUN21!G$42+[3]JUN21!G$48+[3]JUN21!G$95+[3]JUN21!G$96+[3]JUN21!G$107)/FQ$21*100</f>
        <v>11.181278999391962</v>
      </c>
      <c r="FR12" s="46">
        <f>+([3]SEP21!G$35+[3]SEP21!G$42+[3]SEP21!G$48+[3]SEP21!G$95+[3]SEP21!G$96+[3]SEP21!G$107)/FR$21*100</f>
        <v>11.010574911541076</v>
      </c>
      <c r="FS12" s="47">
        <f>+([3]DEC21!$G35+[3]DEC21!$G42+[3]DEC21!$G48+[3]DEC21!$G95+[3]DEC21!$G96+[3]DEC21!$G107)/FS$21*100</f>
        <v>11.523458913214203</v>
      </c>
      <c r="FT12" s="47">
        <f>+([3]MAR22!$G35+[3]MAR22!$G42+[3]MAR22!$G48+[3]MAR22!$G95+[3]MAR22!$G96+[3]MAR22!$G107)/FT$21*100</f>
        <v>11.405104681709389</v>
      </c>
      <c r="FU12" s="48">
        <f>+([3]JUN22!$G35+[3]JUN22!$G42+[3]JUN22!$G48+[3]JUN22!$G95+[3]JUN22!$G96+[3]JUN22!$G107)/FU$21*100</f>
        <v>11.670047682078177</v>
      </c>
      <c r="FV12" s="47">
        <f>+([3]SEP22!$G35+[3]SEP22!$G42+[3]SEP22!$G48+[3]SEP22!$G95+[3]SEP22!$G96+[3]SEP22!$G107)/FV$21*100</f>
        <v>11.866233623869167</v>
      </c>
      <c r="FW12" s="47">
        <f>+([3]DEC22!$G35+[3]DEC22!$G42+[3]DEC22!$G48+[3]DEC22!$G95+[3]DEC22!$G96+[3]DEC22!$G107)/FW$21*100</f>
        <v>12.178648423810314</v>
      </c>
      <c r="FX12" s="47">
        <f>+([3]MAR23!$G35+[3]MAR23!$G42+[3]MAR23!$G48+[3]MAR23!$G95+[3]MAR23!$G96+[3]MAR23!$G107)/FX$21*100</f>
        <v>12.331317889434803</v>
      </c>
      <c r="FY12" s="47">
        <f>+([3]JUN23!$G35+[3]JUN23!$G42+[3]JUN23!$G48+[3]JUN23!$G95+[3]JUN23!$G96+[3]JUN23!$G107)/FY$21*100</f>
        <v>12.105300607993275</v>
      </c>
      <c r="FZ12" s="46">
        <f>+([3]SEP23!$G35+[3]SEP23!$G42+[3]SEP23!$G48+[3]SEP23!$G95+[3]SEP23!$G96+[3]SEP23!$G107)/FZ$21*100</f>
        <v>11.836086303261752</v>
      </c>
      <c r="GA12" s="47">
        <f>+([3]DEC23!$G35+[3]DEC23!$G42+[3]DEC23!$G48+[3]DEC23!$G95+[3]DEC23!$G96+[3]DEC23!$G107)/GA$21*100</f>
        <v>12.302424845412956</v>
      </c>
      <c r="GB12" s="47">
        <v>12.419343939072293</v>
      </c>
      <c r="GC12" s="48">
        <v>12.419343617560868</v>
      </c>
      <c r="GD12" s="46">
        <v>13.101872236734346</v>
      </c>
      <c r="GE12" s="47">
        <v>13.286210337601096</v>
      </c>
      <c r="GF12" s="47">
        <v>12.602032253225678</v>
      </c>
      <c r="GG12" s="47">
        <v>13.361128903512242</v>
      </c>
      <c r="GH12" s="46">
        <v>13.360752160037615</v>
      </c>
      <c r="GI12" s="47">
        <v>13.943081316446593</v>
      </c>
      <c r="GJ12" s="48">
        <v>14.309860948189437</v>
      </c>
    </row>
    <row r="13" spans="1:196" ht="12" customHeight="1" x14ac:dyDescent="0.2">
      <c r="A13" s="16" t="s">
        <v>46</v>
      </c>
      <c r="B13" s="51"/>
      <c r="C13" s="43">
        <f t="shared" ref="C13:AV13" si="7">SUM(C14:C18)</f>
        <v>40.080080873753687</v>
      </c>
      <c r="D13" s="44">
        <f t="shared" si="7"/>
        <v>40.342880668117395</v>
      </c>
      <c r="E13" s="44">
        <f t="shared" si="7"/>
        <v>40.286654859079007</v>
      </c>
      <c r="F13" s="45">
        <f t="shared" si="7"/>
        <v>40.537157163992255</v>
      </c>
      <c r="G13" s="44">
        <f t="shared" si="7"/>
        <v>40.243451577721494</v>
      </c>
      <c r="H13" s="44">
        <f t="shared" si="7"/>
        <v>39.194193452821807</v>
      </c>
      <c r="I13" s="44">
        <f t="shared" si="7"/>
        <v>38.578771988737643</v>
      </c>
      <c r="J13" s="44">
        <f t="shared" si="7"/>
        <v>38.774400244746033</v>
      </c>
      <c r="K13" s="43">
        <f t="shared" si="7"/>
        <v>37.788244931394637</v>
      </c>
      <c r="L13" s="44">
        <f t="shared" si="7"/>
        <v>37.172585278709882</v>
      </c>
      <c r="M13" s="44">
        <f t="shared" si="7"/>
        <v>36.998535179322403</v>
      </c>
      <c r="N13" s="45">
        <f t="shared" si="7"/>
        <v>36.202970334986929</v>
      </c>
      <c r="O13" s="44">
        <f t="shared" si="7"/>
        <v>36.889302353954911</v>
      </c>
      <c r="P13" s="44">
        <f t="shared" si="7"/>
        <v>36.931919976112276</v>
      </c>
      <c r="Q13" s="44">
        <f t="shared" si="7"/>
        <v>37.842053027080667</v>
      </c>
      <c r="R13" s="44">
        <f t="shared" si="7"/>
        <v>37.163763857542335</v>
      </c>
      <c r="S13" s="43">
        <f t="shared" si="7"/>
        <v>37.413747804803847</v>
      </c>
      <c r="T13" s="44">
        <f t="shared" si="7"/>
        <v>37.266043002340396</v>
      </c>
      <c r="U13" s="44">
        <f t="shared" si="7"/>
        <v>36.989465309945722</v>
      </c>
      <c r="V13" s="45">
        <f t="shared" si="7"/>
        <v>36.83806406948203</v>
      </c>
      <c r="W13" s="44">
        <f t="shared" si="7"/>
        <v>36.490905501122931</v>
      </c>
      <c r="X13" s="44">
        <f t="shared" si="7"/>
        <v>35.147142789170665</v>
      </c>
      <c r="Y13" s="44">
        <f t="shared" si="7"/>
        <v>34.521680015664153</v>
      </c>
      <c r="Z13" s="44">
        <f t="shared" si="7"/>
        <v>33.985762812593045</v>
      </c>
      <c r="AA13" s="43">
        <f t="shared" si="7"/>
        <v>34.591384143939926</v>
      </c>
      <c r="AB13" s="44">
        <f t="shared" si="7"/>
        <v>34.637545473265156</v>
      </c>
      <c r="AC13" s="44">
        <f t="shared" si="7"/>
        <v>34.251554966416577</v>
      </c>
      <c r="AD13" s="45">
        <f t="shared" si="7"/>
        <v>34.108158276578777</v>
      </c>
      <c r="AE13" s="43">
        <f t="shared" si="7"/>
        <v>35.350086606582103</v>
      </c>
      <c r="AF13" s="44">
        <f t="shared" si="7"/>
        <v>32.88618328805957</v>
      </c>
      <c r="AG13" s="44">
        <f t="shared" si="7"/>
        <v>33.074515003670086</v>
      </c>
      <c r="AH13" s="45">
        <f t="shared" si="7"/>
        <v>31.9705852648705</v>
      </c>
      <c r="AI13" s="44">
        <f t="shared" si="7"/>
        <v>31.276234809659154</v>
      </c>
      <c r="AJ13" s="44">
        <f t="shared" si="7"/>
        <v>32.076079427798298</v>
      </c>
      <c r="AK13" s="44">
        <f t="shared" si="7"/>
        <v>33.151169142573281</v>
      </c>
      <c r="AL13" s="44">
        <f t="shared" si="7"/>
        <v>33.538152380340165</v>
      </c>
      <c r="AM13" s="43">
        <f t="shared" si="7"/>
        <v>34.702604078227459</v>
      </c>
      <c r="AN13" s="44">
        <f t="shared" si="7"/>
        <v>34.303217132590788</v>
      </c>
      <c r="AO13" s="44">
        <f t="shared" si="7"/>
        <v>35.393183259383072</v>
      </c>
      <c r="AP13" s="45">
        <f t="shared" si="7"/>
        <v>34.034420931215237</v>
      </c>
      <c r="AQ13" s="44">
        <f t="shared" si="7"/>
        <v>34.356366411433292</v>
      </c>
      <c r="AR13" s="44">
        <f t="shared" si="7"/>
        <v>35.006061838073833</v>
      </c>
      <c r="AS13" s="44">
        <f t="shared" si="7"/>
        <v>35.481174976824612</v>
      </c>
      <c r="AT13" s="44">
        <f t="shared" si="7"/>
        <v>35.35125050526166</v>
      </c>
      <c r="AU13" s="43">
        <f t="shared" si="7"/>
        <v>35.372834759789676</v>
      </c>
      <c r="AV13" s="44">
        <f t="shared" si="7"/>
        <v>35.229632021480789</v>
      </c>
      <c r="AW13" s="44">
        <f t="shared" ref="AW13:CJ13" si="8">SUM(AW14:AW19)</f>
        <v>36.35076048631533</v>
      </c>
      <c r="AX13" s="45">
        <f t="shared" si="8"/>
        <v>36.038300603873473</v>
      </c>
      <c r="AY13" s="44">
        <f t="shared" si="8"/>
        <v>36.893284710926345</v>
      </c>
      <c r="AZ13" s="44">
        <f t="shared" si="8"/>
        <v>36.168546526015938</v>
      </c>
      <c r="BA13" s="44">
        <f t="shared" si="8"/>
        <v>35.013833791181192</v>
      </c>
      <c r="BB13" s="44">
        <f t="shared" si="8"/>
        <v>34.440379388244921</v>
      </c>
      <c r="BC13" s="43">
        <f t="shared" si="8"/>
        <v>34.261846457889966</v>
      </c>
      <c r="BD13" s="44">
        <f t="shared" si="8"/>
        <v>34.9350307196774</v>
      </c>
      <c r="BE13" s="44">
        <f t="shared" si="8"/>
        <v>34.982514725864775</v>
      </c>
      <c r="BF13" s="45">
        <f t="shared" si="8"/>
        <v>35.841370800520025</v>
      </c>
      <c r="BG13" s="43">
        <f t="shared" si="8"/>
        <v>36.542399624878257</v>
      </c>
      <c r="BH13" s="44">
        <f t="shared" si="8"/>
        <v>37.264234227573738</v>
      </c>
      <c r="BI13" s="44">
        <f t="shared" si="8"/>
        <v>43.977170096761355</v>
      </c>
      <c r="BJ13" s="45">
        <f t="shared" si="8"/>
        <v>42.804995115837549</v>
      </c>
      <c r="BK13" s="44">
        <f t="shared" si="8"/>
        <v>42.211445738355359</v>
      </c>
      <c r="BL13" s="44">
        <f t="shared" si="8"/>
        <v>41.501347282707236</v>
      </c>
      <c r="BM13" s="44">
        <f t="shared" si="8"/>
        <v>42.721201402711955</v>
      </c>
      <c r="BN13" s="45">
        <f t="shared" si="8"/>
        <v>60.984120745665074</v>
      </c>
      <c r="BO13" s="44">
        <f t="shared" si="8"/>
        <v>52.687720118719504</v>
      </c>
      <c r="BP13" s="44">
        <f t="shared" si="8"/>
        <v>52.411250117133115</v>
      </c>
      <c r="BQ13" s="44">
        <f t="shared" si="8"/>
        <v>39.468753313611558</v>
      </c>
      <c r="BR13" s="45">
        <f t="shared" si="8"/>
        <v>39.985922252895016</v>
      </c>
      <c r="BS13" s="43">
        <f t="shared" si="8"/>
        <v>40.159168406250117</v>
      </c>
      <c r="BT13" s="44">
        <f t="shared" si="8"/>
        <v>32.576986807794235</v>
      </c>
      <c r="BU13" s="44">
        <f t="shared" si="8"/>
        <v>34.792609644328842</v>
      </c>
      <c r="BV13" s="44">
        <f t="shared" si="8"/>
        <v>34.815517674126163</v>
      </c>
      <c r="BW13" s="43">
        <f t="shared" si="8"/>
        <v>29.545763400897844</v>
      </c>
      <c r="BX13" s="44">
        <f t="shared" si="8"/>
        <v>33.382669104272807</v>
      </c>
      <c r="BY13" s="44">
        <f t="shared" si="8"/>
        <v>33.864738257646515</v>
      </c>
      <c r="BZ13" s="45">
        <f t="shared" si="8"/>
        <v>34.291391719560579</v>
      </c>
      <c r="CA13" s="43">
        <f t="shared" si="8"/>
        <v>34.872236507114565</v>
      </c>
      <c r="CB13" s="44">
        <f t="shared" si="8"/>
        <v>35.22603877976254</v>
      </c>
      <c r="CC13" s="44">
        <f t="shared" si="8"/>
        <v>35.990945030547635</v>
      </c>
      <c r="CD13" s="45">
        <f t="shared" si="8"/>
        <v>35.496866875311206</v>
      </c>
      <c r="CE13" s="43">
        <f t="shared" si="8"/>
        <v>35.678782144494484</v>
      </c>
      <c r="CF13" s="44">
        <f t="shared" si="8"/>
        <v>34.634638921427658</v>
      </c>
      <c r="CG13" s="44">
        <f t="shared" si="8"/>
        <v>34.952556681953197</v>
      </c>
      <c r="CH13" s="44">
        <f t="shared" si="8"/>
        <v>33.879960020123832</v>
      </c>
      <c r="CI13" s="43">
        <f t="shared" si="8"/>
        <v>34.07942361327671</v>
      </c>
      <c r="CJ13" s="44">
        <f t="shared" si="8"/>
        <v>33.332816867435284</v>
      </c>
      <c r="CK13" s="44">
        <v>32.481121989063581</v>
      </c>
      <c r="CL13" s="44">
        <v>32.654497940225468</v>
      </c>
      <c r="CM13" s="43">
        <v>32.370572638317924</v>
      </c>
      <c r="CN13" s="44">
        <v>32.688268830421499</v>
      </c>
      <c r="CO13" s="44">
        <v>32.226354540041768</v>
      </c>
      <c r="CP13" s="44">
        <v>32.238607729527097</v>
      </c>
      <c r="CQ13" s="43">
        <v>31.846950173754358</v>
      </c>
      <c r="CR13" s="44">
        <v>32.336605431077714</v>
      </c>
      <c r="CS13" s="45">
        <v>32.892817912220906</v>
      </c>
      <c r="CT13" s="44">
        <f t="shared" ref="CT13:DB13" si="9">SUM(CT14:CT18)</f>
        <v>10.142458270977558</v>
      </c>
      <c r="CU13" s="44">
        <f t="shared" si="9"/>
        <v>10.500443219460026</v>
      </c>
      <c r="CV13" s="44">
        <f t="shared" si="9"/>
        <v>10.56952803407945</v>
      </c>
      <c r="CW13" s="45">
        <f t="shared" si="9"/>
        <v>10.857530962557824</v>
      </c>
      <c r="CX13" s="44">
        <f t="shared" si="9"/>
        <v>10.995700591796671</v>
      </c>
      <c r="CY13" s="44">
        <f t="shared" si="9"/>
        <v>11.41918153335989</v>
      </c>
      <c r="CZ13" s="44">
        <f t="shared" si="9"/>
        <v>11.510247879903677</v>
      </c>
      <c r="DA13" s="44">
        <f t="shared" si="9"/>
        <v>11.683857121836903</v>
      </c>
      <c r="DB13" s="43">
        <f t="shared" si="9"/>
        <v>11.830101599537759</v>
      </c>
      <c r="DC13" s="44">
        <v>46.6</v>
      </c>
      <c r="DD13" s="44">
        <v>46.3</v>
      </c>
      <c r="DE13" s="45">
        <f>SUM(DE14:DE18)</f>
        <v>44.599999999999994</v>
      </c>
      <c r="DF13" s="44">
        <v>44.1</v>
      </c>
      <c r="DG13" s="44">
        <v>42.4</v>
      </c>
      <c r="DH13" s="44">
        <f t="shared" ref="DH13:EM13" si="10">SUM(DH14:DH18)</f>
        <v>13.424435568092504</v>
      </c>
      <c r="DI13" s="44">
        <f t="shared" si="10"/>
        <v>13.683727924261508</v>
      </c>
      <c r="DJ13" s="43">
        <f t="shared" si="10"/>
        <v>13.980702906586565</v>
      </c>
      <c r="DK13" s="44">
        <f t="shared" si="10"/>
        <v>14.666616423165124</v>
      </c>
      <c r="DL13" s="44">
        <f t="shared" si="10"/>
        <v>14.659438780087781</v>
      </c>
      <c r="DM13" s="45">
        <f t="shared" si="10"/>
        <v>14.995890799338218</v>
      </c>
      <c r="DN13" s="44">
        <f t="shared" si="10"/>
        <v>15.284342330508929</v>
      </c>
      <c r="DO13" s="44">
        <f t="shared" si="10"/>
        <v>15.361950596282696</v>
      </c>
      <c r="DP13" s="44">
        <f t="shared" si="10"/>
        <v>15.274114189123711</v>
      </c>
      <c r="DQ13" s="44">
        <f t="shared" si="10"/>
        <v>35.85277955808651</v>
      </c>
      <c r="DR13" s="43">
        <f t="shared" si="10"/>
        <v>36.611708132417597</v>
      </c>
      <c r="DS13" s="44">
        <f t="shared" si="10"/>
        <v>36.029370340463089</v>
      </c>
      <c r="DT13" s="44">
        <f t="shared" si="10"/>
        <v>35.388803643023302</v>
      </c>
      <c r="DU13" s="45">
        <f t="shared" si="10"/>
        <v>35.888034524184782</v>
      </c>
      <c r="DV13" s="43">
        <f t="shared" si="10"/>
        <v>36.610058065072167</v>
      </c>
      <c r="DW13" s="44">
        <f t="shared" si="10"/>
        <v>37.08635545604659</v>
      </c>
      <c r="DX13" s="44">
        <f t="shared" si="10"/>
        <v>37.396288694406294</v>
      </c>
      <c r="DY13" s="45">
        <f t="shared" si="10"/>
        <v>36.853527912698993</v>
      </c>
      <c r="DZ13" s="44">
        <f t="shared" si="10"/>
        <v>37.610085377432831</v>
      </c>
      <c r="EA13" s="44">
        <f t="shared" si="10"/>
        <v>37.926326875912103</v>
      </c>
      <c r="EB13" s="44">
        <f t="shared" si="10"/>
        <v>37.499770043894024</v>
      </c>
      <c r="EC13" s="44">
        <f t="shared" si="10"/>
        <v>36.131012016155964</v>
      </c>
      <c r="ED13" s="43">
        <f t="shared" si="10"/>
        <v>36.79901206618942</v>
      </c>
      <c r="EE13" s="44">
        <f t="shared" si="10"/>
        <v>36.66337237234314</v>
      </c>
      <c r="EF13" s="44">
        <f t="shared" si="10"/>
        <v>36.742561825267714</v>
      </c>
      <c r="EG13" s="45">
        <f t="shared" si="10"/>
        <v>36.775048840486463</v>
      </c>
      <c r="EH13" s="44">
        <f t="shared" si="10"/>
        <v>36.801341339057139</v>
      </c>
      <c r="EI13" s="44">
        <f t="shared" si="10"/>
        <v>37.540233318106743</v>
      </c>
      <c r="EJ13" s="44">
        <f t="shared" si="10"/>
        <v>38.223122739122402</v>
      </c>
      <c r="EK13" s="44">
        <f t="shared" si="10"/>
        <v>39.271442297016485</v>
      </c>
      <c r="EL13" s="43">
        <f t="shared" si="10"/>
        <v>40.474900962151551</v>
      </c>
      <c r="EM13" s="44">
        <f t="shared" si="10"/>
        <v>41.170400962410689</v>
      </c>
      <c r="EN13" s="44">
        <f t="shared" ref="EN13:GA13" si="11">SUM(EN14:EN19)</f>
        <v>43.763038381895292</v>
      </c>
      <c r="EO13" s="45">
        <f t="shared" si="11"/>
        <v>44.327041199219885</v>
      </c>
      <c r="EP13" s="44">
        <f t="shared" si="11"/>
        <v>44.138066763265037</v>
      </c>
      <c r="EQ13" s="44">
        <f t="shared" si="11"/>
        <v>41.343733630380626</v>
      </c>
      <c r="ER13" s="44">
        <f t="shared" si="11"/>
        <v>39.231331283146204</v>
      </c>
      <c r="ES13" s="44">
        <f t="shared" si="11"/>
        <v>40.079743226926659</v>
      </c>
      <c r="ET13" s="43">
        <f t="shared" si="11"/>
        <v>40.419954077235992</v>
      </c>
      <c r="EU13" s="44">
        <f t="shared" si="11"/>
        <v>41.796063257471459</v>
      </c>
      <c r="EV13" s="44">
        <f t="shared" si="11"/>
        <v>41.283984252603695</v>
      </c>
      <c r="EW13" s="45">
        <f t="shared" si="11"/>
        <v>41.014611411401155</v>
      </c>
      <c r="EX13" s="44">
        <f t="shared" si="11"/>
        <v>41.101757710642971</v>
      </c>
      <c r="EY13" s="44">
        <f t="shared" si="11"/>
        <v>42.25440400610529</v>
      </c>
      <c r="EZ13" s="44">
        <f t="shared" si="11"/>
        <v>42.208090187843055</v>
      </c>
      <c r="FA13" s="44">
        <f t="shared" si="11"/>
        <v>42.514883635449088</v>
      </c>
      <c r="FB13" s="43">
        <f t="shared" si="11"/>
        <v>43.48785539838228</v>
      </c>
      <c r="FC13" s="44">
        <f t="shared" si="11"/>
        <v>43.359157764272553</v>
      </c>
      <c r="FD13" s="44">
        <f t="shared" si="11"/>
        <v>43.555423276213425</v>
      </c>
      <c r="FE13" s="45">
        <f t="shared" si="11"/>
        <v>56.488485801673399</v>
      </c>
      <c r="FF13" s="44">
        <f t="shared" si="11"/>
        <v>56.402927201525273</v>
      </c>
      <c r="FG13" s="44">
        <f t="shared" si="11"/>
        <v>54.427566361048648</v>
      </c>
      <c r="FH13" s="44">
        <f t="shared" si="11"/>
        <v>42.78551929984603</v>
      </c>
      <c r="FI13" s="44">
        <f t="shared" si="11"/>
        <v>43.7359245943452</v>
      </c>
      <c r="FJ13" s="43">
        <f t="shared" si="11"/>
        <v>43.96134685476369</v>
      </c>
      <c r="FK13" s="44">
        <f t="shared" si="11"/>
        <v>40.848161412349754</v>
      </c>
      <c r="FL13" s="44">
        <f t="shared" si="11"/>
        <v>42.582472941947827</v>
      </c>
      <c r="FM13" s="45">
        <f t="shared" si="11"/>
        <v>43.074318124730702</v>
      </c>
      <c r="FN13" s="44">
        <f t="shared" si="11"/>
        <v>43.466051122461259</v>
      </c>
      <c r="FO13" s="44">
        <f t="shared" si="11"/>
        <v>43.586487421401635</v>
      </c>
      <c r="FP13" s="47">
        <f t="shared" si="11"/>
        <v>43.790506202696278</v>
      </c>
      <c r="FQ13" s="47">
        <f t="shared" si="11"/>
        <v>44.520971638251616</v>
      </c>
      <c r="FR13" s="46">
        <f t="shared" si="11"/>
        <v>44.094995239807375</v>
      </c>
      <c r="FS13" s="47">
        <f t="shared" si="11"/>
        <v>44.789926552731075</v>
      </c>
      <c r="FT13" s="47">
        <f t="shared" si="11"/>
        <v>45.25767365364824</v>
      </c>
      <c r="FU13" s="48">
        <f t="shared" si="11"/>
        <v>45.360828083113745</v>
      </c>
      <c r="FV13" s="47">
        <f t="shared" si="11"/>
        <v>45.546602785019594</v>
      </c>
      <c r="FW13" s="47">
        <f t="shared" si="11"/>
        <v>45.916325205889031</v>
      </c>
      <c r="FX13" s="47">
        <f t="shared" si="11"/>
        <v>46.31456239316141</v>
      </c>
      <c r="FY13" s="47">
        <f t="shared" si="11"/>
        <v>47.302543326959395</v>
      </c>
      <c r="FZ13" s="46">
        <f t="shared" si="11"/>
        <v>48.126485442567862</v>
      </c>
      <c r="GA13" s="47">
        <f t="shared" si="11"/>
        <v>48.492269665792456</v>
      </c>
      <c r="GB13" s="47">
        <v>48.259765350323406</v>
      </c>
      <c r="GC13" s="48">
        <v>48.262482803166776</v>
      </c>
      <c r="GD13" s="46">
        <v>48.930160717985629</v>
      </c>
      <c r="GE13" s="47">
        <v>49.019297145823998</v>
      </c>
      <c r="GF13" s="47">
        <v>47.610872443211981</v>
      </c>
      <c r="GG13" s="47">
        <v>49.076647159419529</v>
      </c>
      <c r="GH13" s="46">
        <v>50.197302817496421</v>
      </c>
      <c r="GI13" s="47">
        <v>50.008009897381285</v>
      </c>
      <c r="GJ13" s="48">
        <v>49.624136520680068</v>
      </c>
    </row>
    <row r="14" spans="1:196" ht="12" customHeight="1" x14ac:dyDescent="0.2">
      <c r="A14" s="16"/>
      <c r="B14" s="51" t="s">
        <v>47</v>
      </c>
      <c r="C14" s="43">
        <v>25.338460623600074</v>
      </c>
      <c r="D14" s="44">
        <v>25.655276519829833</v>
      </c>
      <c r="E14" s="44">
        <v>25.555405821654087</v>
      </c>
      <c r="F14" s="45">
        <v>25.749212852319715</v>
      </c>
      <c r="G14" s="44">
        <v>25.574431114479545</v>
      </c>
      <c r="H14" s="44">
        <v>25.139630730087919</v>
      </c>
      <c r="I14" s="44">
        <v>24.794427367206538</v>
      </c>
      <c r="J14" s="44">
        <v>25.082219370628771</v>
      </c>
      <c r="K14" s="43">
        <v>24.639770632807704</v>
      </c>
      <c r="L14" s="44">
        <v>24.163709372409851</v>
      </c>
      <c r="M14" s="44">
        <v>23.975019294680965</v>
      </c>
      <c r="N14" s="45">
        <v>23.758846215774827</v>
      </c>
      <c r="O14" s="44">
        <v>24.128228395391218</v>
      </c>
      <c r="P14" s="44">
        <v>23.936996118244256</v>
      </c>
      <c r="Q14" s="44">
        <v>24.306939189743819</v>
      </c>
      <c r="R14" s="44">
        <v>23.707930559695669</v>
      </c>
      <c r="S14" s="43">
        <v>23.558084544436301</v>
      </c>
      <c r="T14" s="44">
        <v>23.048617971345035</v>
      </c>
      <c r="U14" s="44">
        <v>22.742612243850488</v>
      </c>
      <c r="V14" s="45">
        <v>22.718862105859401</v>
      </c>
      <c r="W14" s="44">
        <v>22.670228781559267</v>
      </c>
      <c r="X14" s="44">
        <v>22.149926250178424</v>
      </c>
      <c r="Y14" s="44">
        <v>21.884770244567648</v>
      </c>
      <c r="Z14" s="44">
        <v>21.660839486756235</v>
      </c>
      <c r="AA14" s="43">
        <v>22.366671042784581</v>
      </c>
      <c r="AB14" s="44">
        <v>22.42196444505457</v>
      </c>
      <c r="AC14" s="44">
        <v>22.235404087829767</v>
      </c>
      <c r="AD14" s="45">
        <v>22.367978666387796</v>
      </c>
      <c r="AE14" s="43">
        <v>21.12715566383045</v>
      </c>
      <c r="AF14" s="44">
        <v>20.053889149961222</v>
      </c>
      <c r="AG14" s="44">
        <v>20.711771209333207</v>
      </c>
      <c r="AH14" s="45">
        <v>20.220186244746788</v>
      </c>
      <c r="AI14" s="44">
        <v>19.989929055793031</v>
      </c>
      <c r="AJ14" s="44">
        <v>20.419362768847591</v>
      </c>
      <c r="AK14" s="44">
        <v>20.961817676386666</v>
      </c>
      <c r="AL14" s="44">
        <v>21.3792515557071</v>
      </c>
      <c r="AM14" s="43">
        <v>22.24503705944494</v>
      </c>
      <c r="AN14" s="44">
        <v>21.989375985056331</v>
      </c>
      <c r="AO14" s="44">
        <v>22.803658535436288</v>
      </c>
      <c r="AP14" s="45">
        <v>21.765860009364683</v>
      </c>
      <c r="AQ14" s="44">
        <v>22.187594708380349</v>
      </c>
      <c r="AR14" s="44">
        <v>22.653372744437668</v>
      </c>
      <c r="AS14" s="44">
        <v>23.168306597639482</v>
      </c>
      <c r="AT14" s="44">
        <v>22.899290829998069</v>
      </c>
      <c r="AU14" s="43">
        <v>22.482127493211287</v>
      </c>
      <c r="AV14" s="44">
        <v>22.211366476354222</v>
      </c>
      <c r="AW14" s="44">
        <v>21.052735829253194</v>
      </c>
      <c r="AX14" s="45">
        <v>20.621878523503177</v>
      </c>
      <c r="AY14" s="47">
        <v>21.106358714453847</v>
      </c>
      <c r="AZ14" s="47">
        <v>20.808731029219967</v>
      </c>
      <c r="BA14" s="47">
        <v>20.242442146381638</v>
      </c>
      <c r="BB14" s="47">
        <f>[1]JUN15!$L$113/BB21*100</f>
        <v>19.420443093486657</v>
      </c>
      <c r="BC14" s="46">
        <f>[1]SEP15!$K$112/BC21*100</f>
        <v>19.503501841180125</v>
      </c>
      <c r="BD14" s="47">
        <f>[1]DEC15!$K$112/BD21*100</f>
        <v>19.454670081527354</v>
      </c>
      <c r="BE14" s="47">
        <f>[4]MAR16!$K$112/BE21*100</f>
        <v>19.533273821661531</v>
      </c>
      <c r="BF14" s="48">
        <f>[4]JUN16!$K$112/BF21*100</f>
        <v>19.87505603065679</v>
      </c>
      <c r="BG14" s="46">
        <f>[4]SEP16!$K$112/BG21*100</f>
        <v>20.066196874303373</v>
      </c>
      <c r="BH14" s="47">
        <f>[4]DEC16!$K$112/BH21*100</f>
        <v>20.352718532299452</v>
      </c>
      <c r="BI14" s="47">
        <f>+[5]MAR17!$K$112/'A6'!BI21*100</f>
        <v>24.514780883453266</v>
      </c>
      <c r="BJ14" s="48">
        <f>+[5]JUN17!$K$112/'A6'!BJ21*100</f>
        <v>23.772634893974185</v>
      </c>
      <c r="BK14" s="47">
        <f>+[5]SEP17!$K$112/'A6'!BK21*100</f>
        <v>23.794251158880275</v>
      </c>
      <c r="BL14" s="47">
        <f>+[5]DEC17!$K$112/'A6'!BL21*100</f>
        <v>23.64288056405632</v>
      </c>
      <c r="BM14" s="47">
        <f>+[3]MAR18!$K$112/'A6'!BM21*100</f>
        <v>25.009469031619613</v>
      </c>
      <c r="BN14" s="48">
        <f>+[3]JUN18!$K$112/'A6'!BN21*100</f>
        <v>16.978278650460211</v>
      </c>
      <c r="BO14" s="47">
        <f>+[3]SEP18!$K$112/'A6'!BO21*100</f>
        <v>14.642733048943146</v>
      </c>
      <c r="BP14" s="47">
        <f>+[3]DEC18!$K$112/'A6'!BP21*100</f>
        <v>14.603063704862649</v>
      </c>
      <c r="BQ14" s="47">
        <f>+[3]MAR19!K112/'A6'!BQ21*100</f>
        <v>18.515358736961559</v>
      </c>
      <c r="BR14" s="48">
        <f>+[3]JUN19!K112/'A6'!BR21*100</f>
        <v>18.603825971800706</v>
      </c>
      <c r="BS14" s="46">
        <f>+[3]SEP19!$K$112/'A6'!BS21*100</f>
        <v>18.688339796095804</v>
      </c>
      <c r="BT14" s="47">
        <f>+[3]DEC19!$K$112/'A6'!BT21*100</f>
        <v>21.453692375057994</v>
      </c>
      <c r="BU14" s="47">
        <f>+[3]MAR20!$K$112/'A6'!BU21*100</f>
        <v>20.771934721279631</v>
      </c>
      <c r="BV14" s="47">
        <f>+[3]JUN20!$K$116/'A6'!BV21*100</f>
        <v>21.121031338280879</v>
      </c>
      <c r="BW14" s="46">
        <f>[6]SNPF!$FL$80/BW21*100</f>
        <v>20.578569783870311</v>
      </c>
      <c r="BX14" s="47">
        <f>+[3]DEC20!K116/'A6'!$BX$21*100</f>
        <v>20.416698829888976</v>
      </c>
      <c r="BY14" s="47">
        <f>+[3]MAR21!J116/'A6'!$BY$21*100</f>
        <v>20.992398802246811</v>
      </c>
      <c r="BZ14" s="48">
        <f>+[3]JUN21!K116/'A6'!$BZ$21*100</f>
        <v>21.447393689063212</v>
      </c>
      <c r="CA14" s="46">
        <f>+[3]SEP21!K116/'A6'!$CA$21*100</f>
        <v>21.368116356592378</v>
      </c>
      <c r="CB14" s="47">
        <f>+[3]DEC21!K116/'A6'!$CB$21*100</f>
        <v>21.685666978012861</v>
      </c>
      <c r="CC14" s="47">
        <f>+[3]MAR22!K116/'A6'!$CC$21*100</f>
        <v>22.351834507599307</v>
      </c>
      <c r="CD14" s="48">
        <f>+[3]JUN22!K116/'A6'!$CD$21*100</f>
        <v>22.211299888423252</v>
      </c>
      <c r="CE14" s="46">
        <f>+[3]SEP22!K116/'A6'!$CE$21*100</f>
        <v>21.812793755698337</v>
      </c>
      <c r="CF14" s="47">
        <f>+[3]DEC22!K116/'A6'!$CF$21*100</f>
        <v>21.159217484575876</v>
      </c>
      <c r="CG14" s="47">
        <f>+[3]MAR23!$K$284/'A6'!CG21*100</f>
        <v>20.727745895169956</v>
      </c>
      <c r="CH14" s="47">
        <f>+[3]JUN23!$K$284/'A6'!CH21*100</f>
        <v>19.853035208195376</v>
      </c>
      <c r="CI14" s="46">
        <f>+[3]SEP23!$K$284/'A6'!CI21*100</f>
        <v>20.051011926410176</v>
      </c>
      <c r="CJ14" s="47">
        <f>+[3]DEC23!$K$284/'A6'!CJ21*100</f>
        <v>19.734544650199258</v>
      </c>
      <c r="CK14" s="47">
        <v>19.957148047874814</v>
      </c>
      <c r="CL14" s="47">
        <v>20.074365581829372</v>
      </c>
      <c r="CM14" s="46">
        <v>19.891529324548422</v>
      </c>
      <c r="CN14" s="47">
        <v>20.056017998704302</v>
      </c>
      <c r="CO14" s="47">
        <v>19.798650954231082</v>
      </c>
      <c r="CP14" s="47">
        <v>19.919885269396065</v>
      </c>
      <c r="CQ14" s="46">
        <v>19.691102487382885</v>
      </c>
      <c r="CR14" s="47">
        <v>19.822444213330868</v>
      </c>
      <c r="CS14" s="48">
        <v>19.997245044549253</v>
      </c>
      <c r="CT14" s="44">
        <v>6.1158005045883082</v>
      </c>
      <c r="CU14" s="44">
        <v>6.3634291907566309</v>
      </c>
      <c r="CV14" s="44">
        <v>6.4567385507620854</v>
      </c>
      <c r="CW14" s="45">
        <v>6.688217540006387</v>
      </c>
      <c r="CX14" s="44">
        <v>6.6859745265447179</v>
      </c>
      <c r="CY14" s="44">
        <v>7.0044824381017987</v>
      </c>
      <c r="CZ14" s="44">
        <v>7.1354744242633039</v>
      </c>
      <c r="DA14" s="44">
        <v>7.3032518311961887</v>
      </c>
      <c r="DB14" s="43">
        <v>7.552226325441513</v>
      </c>
      <c r="DC14" s="44">
        <v>8.1381014416296118</v>
      </c>
      <c r="DD14" s="44">
        <v>8.3336922154871989</v>
      </c>
      <c r="DE14" s="45">
        <v>30</v>
      </c>
      <c r="DF14" s="44">
        <v>29</v>
      </c>
      <c r="DG14" s="44">
        <v>28.1</v>
      </c>
      <c r="DH14" s="44">
        <v>9.0478677016827955</v>
      </c>
      <c r="DI14" s="44">
        <v>9.2905617582354463</v>
      </c>
      <c r="DJ14" s="43">
        <v>9.608621067100195</v>
      </c>
      <c r="DK14" s="44">
        <v>10.098943809821167</v>
      </c>
      <c r="DL14" s="44">
        <v>10.091317564051492</v>
      </c>
      <c r="DM14" s="45">
        <v>10.329076990988467</v>
      </c>
      <c r="DN14" s="44">
        <v>10.55606995330943</v>
      </c>
      <c r="DO14" s="44">
        <v>10.616631316774509</v>
      </c>
      <c r="DP14" s="44">
        <v>10.619098631582345</v>
      </c>
      <c r="DQ14" s="44">
        <v>25.010769408575602</v>
      </c>
      <c r="DR14" s="43">
        <v>25.719250348898644</v>
      </c>
      <c r="DS14" s="44">
        <v>25.280177589943946</v>
      </c>
      <c r="DT14" s="44">
        <v>24.754937385536795</v>
      </c>
      <c r="DU14" s="45">
        <v>25.288262694537668</v>
      </c>
      <c r="DV14" s="43">
        <v>25.580700829586927</v>
      </c>
      <c r="DW14" s="44">
        <v>25.930480706729025</v>
      </c>
      <c r="DX14" s="44">
        <v>26.083960651923334</v>
      </c>
      <c r="DY14" s="45">
        <v>25.546084812745683</v>
      </c>
      <c r="DZ14" s="44">
        <v>26.006000638120391</v>
      </c>
      <c r="EA14" s="44">
        <v>25.99503578242734</v>
      </c>
      <c r="EB14" s="44">
        <v>25.572774668771224</v>
      </c>
      <c r="EC14" s="44">
        <v>24.104684311485698</v>
      </c>
      <c r="ED14" s="43">
        <v>24.471958691614564</v>
      </c>
      <c r="EE14" s="44">
        <v>24.296851014433258</v>
      </c>
      <c r="EF14" s="44">
        <v>24.336545781174564</v>
      </c>
      <c r="EG14" s="45">
        <v>24.17252465162872</v>
      </c>
      <c r="EH14" s="44">
        <v>24.26586466808811</v>
      </c>
      <c r="EI14" s="44">
        <v>24.959327453529635</v>
      </c>
      <c r="EJ14" s="44">
        <v>25.056882747317331</v>
      </c>
      <c r="EK14" s="44">
        <v>25.390326870067643</v>
      </c>
      <c r="EL14" s="43">
        <v>25.69202608419474</v>
      </c>
      <c r="EM14" s="44">
        <v>25.537506565478839</v>
      </c>
      <c r="EN14" s="44">
        <v>25.14050130370611</v>
      </c>
      <c r="EO14" s="45">
        <v>24.4991762114444</v>
      </c>
      <c r="EP14" s="44">
        <v>23.954410982801722</v>
      </c>
      <c r="EQ14" s="44">
        <v>22.553329060219689</v>
      </c>
      <c r="ER14" s="44">
        <v>21.100619965053838</v>
      </c>
      <c r="ES14" s="44">
        <f>+([1]JUN15!$L$36+[1]JUN15!$L$43+[1]JUN15!$L$49)/ES$21*100</f>
        <v>21.096760536938692</v>
      </c>
      <c r="ET14" s="43">
        <f>+([1]SEP15!$K$35+[1]SEP15!$K$42+[1]SEP15!$K$48)/ET$21*100</f>
        <v>21.405186122427775</v>
      </c>
      <c r="EU14" s="44">
        <f>+([1]DEC15!$K$35+[1]DEC15!$K$42+[1]DEC15!$K$48)/EU$21*100</f>
        <v>21.755933043553433</v>
      </c>
      <c r="EV14" s="44">
        <f>+([4]MAR16!$K$35+[4]MAR16!$K$42+[4]MAR16!$K$48)/EV$21*100</f>
        <v>21.76402023244647</v>
      </c>
      <c r="EW14" s="45">
        <f>+([4]JUN16!$K$35+[4]JUN16!$K$42+[4]JUN16!$K$48)/EW$21*100</f>
        <v>21.682026834153831</v>
      </c>
      <c r="EX14" s="44">
        <f>+([4]SEP16!$K$35+[4]SEP16!$K$42+[4]SEP16!$K$48)/EX$21*100</f>
        <v>21.819470541184998</v>
      </c>
      <c r="EY14" s="44">
        <f>+([4]DEC16!$K$35+[4]DEC16!$K$42+[4]DEC16!$K$48)/EY$21*100</f>
        <v>23.377874853936536</v>
      </c>
      <c r="EZ14" s="44">
        <f>+([5]MAR17!$K$35+[5]MAR17!$K$42+[5]MAR17!$K$48)/EZ$21*100</f>
        <v>23.726091263985669</v>
      </c>
      <c r="FA14" s="44">
        <f>+([5]JUN17!$K$35+[5]JUN17!$K$42+[5]JUN17!$K$48)/FA$21*100</f>
        <v>23.706940384854565</v>
      </c>
      <c r="FB14" s="43">
        <f>+([5]SEP17!$K$35+[5]SEP17!$K$42+[5]SEP17!$K$48)/FB$21*100</f>
        <v>24.631335979672397</v>
      </c>
      <c r="FC14" s="44">
        <f>+([5]DEC17!$K$35+[5]DEC17!$K$42+[5]DEC17!$K$48)/FC$21*100</f>
        <v>24.899448134527638</v>
      </c>
      <c r="FD14" s="44">
        <f>+([3]MAR18!$K$35+[3]MAR18!$K$42+[3]MAR18!$K$48)/FD$21*100</f>
        <v>25.546726431877214</v>
      </c>
      <c r="FE14" s="45">
        <f>+([3]JUN18!$K$35+[3]JUN18!$K$42+[3]JUN18!$K$48)/FE$21*100</f>
        <v>19.818363377334393</v>
      </c>
      <c r="FF14" s="44">
        <f>+([3]SEP18!$K$35+[3]SEP18!$K$42+[3]SEP18!$K$48)/FF$21*100</f>
        <v>20.084659432829703</v>
      </c>
      <c r="FG14" s="44">
        <f>+([3]DEC18!$K$35+[3]DEC18!$K$42+[3]DEC18!$K$48+[3]DEC18!$K$107)/FG$21*100</f>
        <v>19.463145435435642</v>
      </c>
      <c r="FH14" s="44">
        <f>+([3]MAR19!$K$35+[3]MAR19!$K$42+[3]MAR19!$K$48)/FH$21*100</f>
        <v>24.735598330594971</v>
      </c>
      <c r="FI14" s="44">
        <f>+([3]JUN19!$K$35+[3]JUN19!$K$42+[3]JUN19!$K$48)/FI$21*100</f>
        <v>25.064769072601141</v>
      </c>
      <c r="FJ14" s="43">
        <f>+([3]SEP19!$K$35+[3]SEP19!$K$42+[3]SEP19!$K$48)/FJ$21*100</f>
        <v>25.680796903512732</v>
      </c>
      <c r="FK14" s="44">
        <f>+([3]DEC19!$K$35+[3]DEC19!$K$42+[3]DEC19!$K$48+[3]DEC19!$K$107)/FK$21*100</f>
        <v>27.207809418233218</v>
      </c>
      <c r="FL14" s="44">
        <f>+([3]MAR20!$K$35+[3]MAR20!$K$42+[3]MAR20!$K$48+[3]MAR20!$K$107)/FL$21*100</f>
        <v>26.650296535239619</v>
      </c>
      <c r="FM14" s="45">
        <f>+([3]JUN20!$K$35+[3]JUN20!$K$42+[3]JUN20!$K$48+[3]JUN20!$K$107)/FM$21*100</f>
        <v>27.319921215127472</v>
      </c>
      <c r="FN14" s="44">
        <f>+([3]SEP20!$K$35+[3]SEP20!$K$42+[3]SEP20!$K$48+[3]SEP20!$K$107)/FN$21*100</f>
        <v>26.489946756840894</v>
      </c>
      <c r="FO14" s="44">
        <f>('[7]NPF_Bal.Sheet ($M)'!$FN$24+'[7]NPF_Bal.Sheet ($M)'!$FN$29)/$FO$21*100</f>
        <v>26.998882725393376</v>
      </c>
      <c r="FP14" s="47">
        <f>+([3]MAR21!$J$35+[3]MAR21!$J$42+[3]MAR21!$J$48+[3]MAR21!$J$107)/FP$21*100</f>
        <v>27.472930529722479</v>
      </c>
      <c r="FQ14" s="47">
        <f>+([3]JUN21!$K$35+[3]JUN21!$K$42+[3]JUN21!$K$48+[3]JUN21!$K$107)/FQ$21*100</f>
        <v>27.841617015393393</v>
      </c>
      <c r="FR14" s="46">
        <f>+([3]SEP21!$K$35+[3]SEP21!$K$42+[3]SEP21!$K$48+[3]SEP21!$K$107)/FR$21*100</f>
        <v>27.499987534312865</v>
      </c>
      <c r="FS14" s="47">
        <f>+([3]DEC21!$K$35+[3]DEC21!$K$42+[3]DEC21!$K$48+[3]DEC21!$K$107)/FS$21*100</f>
        <v>27.861738975096355</v>
      </c>
      <c r="FT14" s="47">
        <f>+([3]MAR22!$K$35+[3]MAR22!$K$42+[3]MAR22!$K$48+[3]MAR22!$K$107)/FT$21*100</f>
        <v>28.307130182885683</v>
      </c>
      <c r="FU14" s="48">
        <f>+([3]JUN22!$K$35+[3]JUN22!$K$42+[3]JUN22!$K$48+[3]JUN22!$K$107)/FU$21*100</f>
        <v>28.051522104018922</v>
      </c>
      <c r="FV14" s="47">
        <f>+([3]SEP22!$K$35+[3]SEP22!$K$42+[3]SEP22!$K$48+[3]SEP22!$K$107)/FV$21*100</f>
        <v>27.497280741370822</v>
      </c>
      <c r="FW14" s="47">
        <f>+([3]DEC22!$K$35+[3]DEC22!$K$42+[3]DEC22!$K$48+[3]DEC22!$K$107)/FW$21*100</f>
        <v>27.752213574551565</v>
      </c>
      <c r="FX14" s="47">
        <f>+([3]MAR23!$K$35+[3]MAR23!$K$42+[3]MAR23!$K$48+[3]MAR23!$K$107)/FX$21*100</f>
        <v>28.23139186272126</v>
      </c>
      <c r="FY14" s="47">
        <f>+([3]JUN23!$K$35+[3]JUN23!$K$42+[3]JUN23!$K$48+[3]JUN23!$K$107)/FY$21*100</f>
        <v>28.622421791061942</v>
      </c>
      <c r="FZ14" s="46">
        <f>+([3]SEP23!$K$35+[3]SEP23!$K$42+[3]SEP23!$K$48+[3]SEP23!$K$107)/FZ$21*100</f>
        <v>29.909812050213098</v>
      </c>
      <c r="GA14" s="47">
        <f>+([3]DEC23!$K$35+[3]DEC23!$K$42+[3]DEC23!$K$48+[3]DEC23!$K$107)/GA$21*100</f>
        <v>30.368061512676015</v>
      </c>
      <c r="GB14" s="47">
        <v>30.635043769035352</v>
      </c>
      <c r="GC14" s="48">
        <v>30.635042975956701</v>
      </c>
      <c r="GD14" s="46">
        <v>30.645118577584853</v>
      </c>
      <c r="GE14" s="47">
        <v>31.054139086740669</v>
      </c>
      <c r="GF14" s="47">
        <v>30.252507583976314</v>
      </c>
      <c r="GG14" s="47">
        <v>31.535785969179276</v>
      </c>
      <c r="GH14" s="46">
        <v>31.794213918250364</v>
      </c>
      <c r="GI14" s="47">
        <v>32.733879251506139</v>
      </c>
      <c r="GJ14" s="48">
        <v>32.226742635377903</v>
      </c>
    </row>
    <row r="15" spans="1:196" ht="12" customHeight="1" x14ac:dyDescent="0.2">
      <c r="A15" s="52"/>
      <c r="B15" s="51" t="s">
        <v>48</v>
      </c>
      <c r="C15" s="43">
        <v>7.255842534044282</v>
      </c>
      <c r="D15" s="44">
        <v>7.3389009782587387</v>
      </c>
      <c r="E15" s="44">
        <v>7.4474434005852448</v>
      </c>
      <c r="F15" s="45">
        <v>7.6106748605895076</v>
      </c>
      <c r="G15" s="44">
        <v>7.6011608776826822</v>
      </c>
      <c r="H15" s="44">
        <v>7.3244050990267251</v>
      </c>
      <c r="I15" s="44">
        <v>7.1173335399822637</v>
      </c>
      <c r="J15" s="44">
        <v>7.024551086485431</v>
      </c>
      <c r="K15" s="43">
        <v>6.732746262543519</v>
      </c>
      <c r="L15" s="44">
        <v>6.6871061970402916</v>
      </c>
      <c r="M15" s="44">
        <v>6.8129912268266954</v>
      </c>
      <c r="N15" s="45">
        <v>6.3700420938024722</v>
      </c>
      <c r="O15" s="44">
        <v>6.5593521476883661</v>
      </c>
      <c r="P15" s="44">
        <v>6.8766796058524937</v>
      </c>
      <c r="Q15" s="44">
        <v>7.4167767355436638</v>
      </c>
      <c r="R15" s="44">
        <v>7.6282133174353079</v>
      </c>
      <c r="S15" s="43">
        <v>8.1467704689077252</v>
      </c>
      <c r="T15" s="44">
        <v>8.6077611069489279</v>
      </c>
      <c r="U15" s="44">
        <v>8.7248020735760221</v>
      </c>
      <c r="V15" s="45">
        <v>8.6078419032034734</v>
      </c>
      <c r="W15" s="44">
        <v>8.3238727510550579</v>
      </c>
      <c r="X15" s="44">
        <v>7.9352428986058889</v>
      </c>
      <c r="Y15" s="44">
        <v>7.7178325933481604</v>
      </c>
      <c r="Z15" s="44">
        <v>7.5104807324564611</v>
      </c>
      <c r="AA15" s="43">
        <v>7.4337502832013014</v>
      </c>
      <c r="AB15" s="44">
        <v>7.4497357402704383</v>
      </c>
      <c r="AC15" s="44">
        <v>7.2788703379114139</v>
      </c>
      <c r="AD15" s="45">
        <v>7.0846939175675487</v>
      </c>
      <c r="AE15" s="43">
        <v>6.8875734555826238</v>
      </c>
      <c r="AF15" s="44">
        <v>6.7751613235985193</v>
      </c>
      <c r="AG15" s="44">
        <v>6.8110474173294344</v>
      </c>
      <c r="AH15" s="45">
        <v>6.581053542251861</v>
      </c>
      <c r="AI15" s="44">
        <v>6.4912382785399361</v>
      </c>
      <c r="AJ15" s="44">
        <v>6.7959270464357626</v>
      </c>
      <c r="AK15" s="44">
        <v>7.1624523755891056</v>
      </c>
      <c r="AL15" s="44">
        <v>7.2642053910683622</v>
      </c>
      <c r="AM15" s="43">
        <v>7.482140929104518</v>
      </c>
      <c r="AN15" s="44">
        <v>7.3322473970422113</v>
      </c>
      <c r="AO15" s="44">
        <v>7.5666235434123656</v>
      </c>
      <c r="AP15" s="45">
        <v>7.3130431803387284</v>
      </c>
      <c r="AQ15" s="44">
        <v>7.2563507103813194</v>
      </c>
      <c r="AR15" s="44">
        <v>7.4003413675579939</v>
      </c>
      <c r="AS15" s="44">
        <v>7.8031784846767742</v>
      </c>
      <c r="AT15" s="44">
        <v>7.84744196543779</v>
      </c>
      <c r="AU15" s="43">
        <v>8.239098127814243</v>
      </c>
      <c r="AV15" s="44">
        <v>8.4127087093580553</v>
      </c>
      <c r="AW15" s="44">
        <v>8.1239413703057792</v>
      </c>
      <c r="AX15" s="45">
        <v>8.1620055312236808</v>
      </c>
      <c r="AY15" s="47">
        <v>8.2569624285088175</v>
      </c>
      <c r="AZ15" s="47">
        <v>7.9888766815919316</v>
      </c>
      <c r="BA15" s="47">
        <v>7.9579852856994897</v>
      </c>
      <c r="BB15" s="47">
        <f>[1]JUN15!$K$113/BB21*100</f>
        <v>7.6994744559661195</v>
      </c>
      <c r="BC15" s="46">
        <f>[1]SEP15!$J$112/BC21*100</f>
        <v>7.4755121087516088</v>
      </c>
      <c r="BD15" s="47">
        <f>[1]DEC15!$J$112/BD21*100</f>
        <v>7.5294448345890981</v>
      </c>
      <c r="BE15" s="47">
        <f>[4]MAR16!$J$112/BE21*100</f>
        <v>7.3691275620406937</v>
      </c>
      <c r="BF15" s="48">
        <f>[4]JUN16!$J$112/BF21*100</f>
        <v>7.4453105756770697</v>
      </c>
      <c r="BG15" s="46">
        <f>[4]SEP16!$J$112/BG21*100</f>
        <v>7.3212440929802005</v>
      </c>
      <c r="BH15" s="47">
        <f>[4]DEC16!$J$112/BH21*100</f>
        <v>7.2999082884479138</v>
      </c>
      <c r="BI15" s="47">
        <f>+[5]MAR17!$J$112/'A6'!BI21*100</f>
        <v>8.4562299003183785</v>
      </c>
      <c r="BJ15" s="48">
        <f>+[5]JUN17!$J$112/'A6'!BJ21*100</f>
        <v>8.378782506508422</v>
      </c>
      <c r="BK15" s="47">
        <f>+[5]SEP17!$J$112/'A6'!BK21*100</f>
        <v>7.9534565064043798</v>
      </c>
      <c r="BL15" s="47">
        <f>+[5]DEC17!$J$112/'A6'!BL21*100</f>
        <v>7.6436653427971093</v>
      </c>
      <c r="BM15" s="47">
        <f>+[3]MAR18!$J$112/'A6'!BM21*100</f>
        <v>7.8573486341219176</v>
      </c>
      <c r="BN15" s="48">
        <f>+[3]JUN18!$J$112/'A6'!BN21*100</f>
        <v>5.289827105821197</v>
      </c>
      <c r="BO15" s="47">
        <f>+[3]SEP18!$J$112/'A6'!BO21*100</f>
        <v>4.4905113289762859</v>
      </c>
      <c r="BP15" s="47">
        <f>+[3]DEC18!$J$112/'A6'!BP21*100</f>
        <v>4.3753720979702555</v>
      </c>
      <c r="BQ15" s="47">
        <f>+[3]MAR19!J112/'A6'!BQ21*100</f>
        <v>5.3373114662663586</v>
      </c>
      <c r="BR15" s="48">
        <f>+[3]JUN19!J112/'A6'!BR21*100</f>
        <v>5.3690082972265856</v>
      </c>
      <c r="BS15" s="46">
        <f>+[3]SEP19!$J$112/'A6'!BS21*100</f>
        <v>5.1439166485796566</v>
      </c>
      <c r="BT15" s="47">
        <f>+[3]DEC19!$J$112/'A6'!BT21*100</f>
        <v>6.212760305768998</v>
      </c>
      <c r="BU15" s="47">
        <f>+[3]MAR20!$J$112/'A6'!BU21*100</f>
        <v>5.2783702175121139</v>
      </c>
      <c r="BV15" s="47">
        <f>+[3]JUN20!$J$116/'A6'!BV21*100</f>
        <v>5.0917114630074201</v>
      </c>
      <c r="BW15" s="46">
        <f>[6]DBS!$FL$78/BW21*100</f>
        <v>4.9544740654976964</v>
      </c>
      <c r="BX15" s="47">
        <f>+[3]DEC20!J116/'A6'!$BX$21*100</f>
        <v>4.8352070597073675</v>
      </c>
      <c r="BY15" s="47">
        <f>+[3]MAR21!I116/'A6'!$BY$21*100</f>
        <v>4.8871306479068517</v>
      </c>
      <c r="BZ15" s="48">
        <f>+[3]JUN21!J116/'A6'!$BZ$21*100</f>
        <v>4.7273780118205728</v>
      </c>
      <c r="CA15" s="46">
        <f>+[3]SEP21!J116/'A6'!$CA$21*100</f>
        <v>4.5847459731367408</v>
      </c>
      <c r="CB15" s="47">
        <f>+[3]DEC21!J116/'A6'!$CB$21*100</f>
        <v>4.5096869973434757</v>
      </c>
      <c r="CC15" s="47">
        <f>+[3]MAR22!J116/'A6'!$CC$21*100</f>
        <v>4.498240723386699</v>
      </c>
      <c r="CD15" s="48">
        <f>+[3]JUN22!J116/'A6'!$CD$21*100</f>
        <v>4.3081303624636202</v>
      </c>
      <c r="CE15" s="46">
        <f>+[3]SEP22!J116/'A6'!$CE$21*100</f>
        <v>4.457900575564639</v>
      </c>
      <c r="CF15" s="47">
        <f>+[3]DEC22!J116/'A6'!$CF$21*100</f>
        <v>4.213095877630737</v>
      </c>
      <c r="CG15" s="47">
        <f>+[3]MAR23!$J$284/'A6'!CG21*100</f>
        <v>4.0293376997413164</v>
      </c>
      <c r="CH15" s="47">
        <f>+[3]JUN23!$J$284/'A6'!CH21*100</f>
        <v>3.7262532461143061</v>
      </c>
      <c r="CI15" s="46">
        <f>+[3]SEP23!$J$284/'A6'!CI21*100</f>
        <v>3.6706246920831678</v>
      </c>
      <c r="CJ15" s="47">
        <f>+[3]DEC23!$J$284/'A6'!CJ21*100</f>
        <v>3.5045541416147179</v>
      </c>
      <c r="CK15" s="47">
        <v>3.4280958073592953</v>
      </c>
      <c r="CL15" s="47">
        <v>3.3277098031817234</v>
      </c>
      <c r="CM15" s="46">
        <v>3.2813914320306212</v>
      </c>
      <c r="CN15" s="47">
        <v>3.2716105254786556</v>
      </c>
      <c r="CO15" s="47">
        <v>3.1860658668418278</v>
      </c>
      <c r="CP15" s="47">
        <v>3.0475862428135931</v>
      </c>
      <c r="CQ15" s="46">
        <v>2.9875847130149338</v>
      </c>
      <c r="CR15" s="47">
        <v>3.026341914921304</v>
      </c>
      <c r="CS15" s="48">
        <v>3.0396338744537257</v>
      </c>
      <c r="CT15" s="44">
        <v>2.7176351101588767</v>
      </c>
      <c r="CU15" s="44">
        <v>2.7898601436246375</v>
      </c>
      <c r="CV15" s="44">
        <v>2.7687758170849435</v>
      </c>
      <c r="CW15" s="45">
        <v>2.8279913724730208</v>
      </c>
      <c r="CX15" s="44">
        <v>2.9289269782481528</v>
      </c>
      <c r="CY15" s="44">
        <v>3.0051894359449189</v>
      </c>
      <c r="CZ15" s="44">
        <v>2.9778246717125501</v>
      </c>
      <c r="DA15" s="44">
        <v>2.9778246717125501</v>
      </c>
      <c r="DB15" s="43">
        <v>2.8876555305534324</v>
      </c>
      <c r="DC15" s="44">
        <v>3.0446664728703032</v>
      </c>
      <c r="DD15" s="44">
        <v>2.971095631327541</v>
      </c>
      <c r="DE15" s="45">
        <v>9.8000000000000007</v>
      </c>
      <c r="DF15" s="44">
        <v>9.3000000000000007</v>
      </c>
      <c r="DG15" s="44">
        <v>8.9</v>
      </c>
      <c r="DH15" s="44">
        <v>2.9607777694038608</v>
      </c>
      <c r="DI15" s="44">
        <v>2.9625721801731961</v>
      </c>
      <c r="DJ15" s="43">
        <v>2.946422483249175</v>
      </c>
      <c r="DK15" s="44">
        <v>3.0783116747953474</v>
      </c>
      <c r="DL15" s="44">
        <v>2.9621235774808623</v>
      </c>
      <c r="DM15" s="45">
        <v>3.0294139813309493</v>
      </c>
      <c r="DN15" s="44">
        <v>3.067545210179333</v>
      </c>
      <c r="DO15" s="44">
        <v>3.0217877355612734</v>
      </c>
      <c r="DP15" s="44">
        <v>2.982176117828188</v>
      </c>
      <c r="DQ15" s="44">
        <v>6.8800235350977665</v>
      </c>
      <c r="DR15" s="43">
        <v>7.0665335202269599</v>
      </c>
      <c r="DS15" s="44">
        <v>7.0242318157603165</v>
      </c>
      <c r="DT15" s="44">
        <v>6.9524328070088588</v>
      </c>
      <c r="DU15" s="45">
        <v>6.8639458637048092</v>
      </c>
      <c r="DV15" s="43">
        <v>7.148497864399916</v>
      </c>
      <c r="DW15" s="44">
        <v>7.2317240519579187</v>
      </c>
      <c r="DX15" s="44">
        <v>7.4541357155335888</v>
      </c>
      <c r="DY15" s="45">
        <v>7.5420191937699981</v>
      </c>
      <c r="DZ15" s="44">
        <v>7.7670975901345054</v>
      </c>
      <c r="EA15" s="44">
        <v>8.1415752760180684</v>
      </c>
      <c r="EB15" s="44">
        <v>8.1304200654179137</v>
      </c>
      <c r="EC15" s="44">
        <v>8.2658442859573302</v>
      </c>
      <c r="ED15" s="43">
        <v>8.298751470885863</v>
      </c>
      <c r="EE15" s="44">
        <v>8.1834163985075694</v>
      </c>
      <c r="EF15" s="44">
        <v>8.2321244189170031</v>
      </c>
      <c r="EG15" s="45">
        <v>8.3453941130086715</v>
      </c>
      <c r="EH15" s="44">
        <v>8.2691841435325504</v>
      </c>
      <c r="EI15" s="44">
        <v>8.2742717593731321</v>
      </c>
      <c r="EJ15" s="44">
        <v>8.8000930611295303</v>
      </c>
      <c r="EK15" s="44">
        <v>9.2118802394371997</v>
      </c>
      <c r="EL15" s="43">
        <v>9.9016980871841085</v>
      </c>
      <c r="EM15" s="44">
        <v>10.57518994331909</v>
      </c>
      <c r="EN15" s="44">
        <v>10.863885035167636</v>
      </c>
      <c r="EO15" s="45">
        <v>11.241049097076225</v>
      </c>
      <c r="EP15" s="44">
        <v>11.117940875395615</v>
      </c>
      <c r="EQ15" s="44">
        <v>10.261906225352851</v>
      </c>
      <c r="ER15" s="44">
        <v>10.225194888482552</v>
      </c>
      <c r="ES15" s="53">
        <f>+([1]JUN15!$K$36+[1]JUN15!$K$43+[1]JUN15!$K$49)/ES$21*100</f>
        <v>10.489460478420552</v>
      </c>
      <c r="ET15" s="54">
        <f>+([1]SEP15!$J$35+[1]SEP15!$J$42+[1]SEP15!$J$48)/ET$21*100</f>
        <v>9.923186887524631</v>
      </c>
      <c r="EU15" s="53">
        <f>+([1]DEC15!$J$35+[1]DEC15!$J$42+[1]DEC15!$J$48)/EU$21*100</f>
        <v>10.347192597183888</v>
      </c>
      <c r="EV15" s="53">
        <f>+([4]MAR16!$J$35+[4]MAR16!$J$42+[4]MAR16!$J$48)/EV$21*100</f>
        <v>9.9580420148128947</v>
      </c>
      <c r="EW15" s="55">
        <f>+([4]JUN16!$J$35+[4]JUN16!$J$42+[4]JUN16!$J$48)/EW$21*100</f>
        <v>9.7995099039449141</v>
      </c>
      <c r="EX15" s="53">
        <f>+([4]SEP16!$J$35+[4]SEP16!$J$42+[4]SEP16!$J$48)/EX$21*100</f>
        <v>9.07281751347724</v>
      </c>
      <c r="EY15" s="53">
        <f>+([4]DEC16!$J$35+[4]DEC16!$J$42+[4]DEC16!$J$48)/EY$21*100</f>
        <v>8.8200460501886688</v>
      </c>
      <c r="EZ15" s="53">
        <f>+([5]MAR17!$J$35+[5]MAR17!$J$42+[5]MAR17!$J$48)/EZ$21*100</f>
        <v>8.7247836966203529</v>
      </c>
      <c r="FA15" s="53">
        <f>+([5]JUN17!$J$35+[5]JUN17!$J$42+[5]JUN17!$J$48)/FA$21*100</f>
        <v>8.670099385973657</v>
      </c>
      <c r="FB15" s="54">
        <f>+([5]SEP17!$J$35+[5]SEP17!$J$42+[5]SEP17!$J$48)/FB$21*100</f>
        <v>8.6454547444692054</v>
      </c>
      <c r="FC15" s="53">
        <f>+([5]DEC17!$J$35+[5]DEC17!$J$42+[5]DEC17!$J$48)/FC$21*100</f>
        <v>8.5257697726157993</v>
      </c>
      <c r="FD15" s="53">
        <f>+([3]MAR18!$J$35+[3]MAR18!$J$42+[3]MAR18!$J$48)/FD$21*100</f>
        <v>8.5339388257614512</v>
      </c>
      <c r="FE15" s="55">
        <f>+([3]JUN18!$J$35+[3]JUN18!$J$42+[3]JUN18!$J$48)/FE$21*100</f>
        <v>6.4648364516516468</v>
      </c>
      <c r="FF15" s="53">
        <f>+([3]SEP18!$J$35+[3]SEP18!$J$42+[3]SEP18!$J$48)/FF$21*100</f>
        <v>6.2351902653874207</v>
      </c>
      <c r="FG15" s="53">
        <f>+([3]DEC18!$J$35+[3]DEC18!$J$42+[3]DEC18!$J$48)/FG$21*100+0.5</f>
        <v>6.2904479341799169</v>
      </c>
      <c r="FH15" s="53">
        <f>+([3]MAR19!$J$35+[3]MAR19!$J$42+[3]MAR19!$J$48)/FH$21*100</f>
        <v>7.0436253006019012</v>
      </c>
      <c r="FI15" s="53">
        <f>+([3]JUN19!$J$35+[3]JUN19!$J$42+[3]JUN19!$J$48)/FI$21*100</f>
        <v>7.4307552634605463</v>
      </c>
      <c r="FJ15" s="54">
        <f>+([3]SEP19!$J$35+[3]SEP19!$J$42+[3]SEP19!$J$48)/FJ$21*100</f>
        <v>6.839304044247231</v>
      </c>
      <c r="FK15" s="53">
        <f>+([3]DEC19!$J$35+[3]DEC19!$J$42+[3]DEC19!$J$48+[3]DEC19!$J$107)/FK$21*100</f>
        <v>7.9379132593375523</v>
      </c>
      <c r="FL15" s="53">
        <f>+([3]MAR20!$J$35+[3]MAR20!$J$42+[3]MAR20!$J$48+[3]MAR20!$J$107)/FL$21*100</f>
        <v>6.685942827756616</v>
      </c>
      <c r="FM15" s="55">
        <f>+([3]JUN20!$J$35+[3]JUN20!$J$42+[3]JUN20!$J$48+[3]JUN20!$J$107)/FM$21*100</f>
        <v>6.5876083998795867</v>
      </c>
      <c r="FN15" s="53">
        <f>+([3]SEP20!$J$35+[3]SEP20!$J$42+[3]SEP20!$J$48+[3]SEP20!$J$107)/FN$21*100</f>
        <v>6.5732201739341596</v>
      </c>
      <c r="FO15" s="53">
        <f>('[7]DBS_Bal.Sheet ($M)'!$FN$17+'[7]DBS_Bal.Sheet ($M)'!$FN$24+'[7]DBS_Bal.Sheet ($M)'!$FN$25+'[7]DBS_Bal.Sheet ($M)'!$FN$28)/$FO$21*100</f>
        <v>6.4261778045888924</v>
      </c>
      <c r="FP15" s="56">
        <f>+([3]MAR21!$I$35+[3]MAR21!$I$42+[3]MAR21!$I$48+[3]MAR21!$I$107)/FP$21*100</f>
        <v>6.4516815585770466</v>
      </c>
      <c r="FQ15" s="56">
        <f>+([3]JUN21!$J$35+[3]JUN21!$J$42+[3]JUN21!$J$48+[3]JUN21!$J$107)/FQ$21*100</f>
        <v>6.4378280364421627</v>
      </c>
      <c r="FR15" s="57">
        <f>+([3]SEP21!$J$35+[3]SEP21!$J$42+[3]SEP21!$J$48+[3]SEP21!$J$107)/FR$21*100</f>
        <v>6.1677262878478443</v>
      </c>
      <c r="FS15" s="47">
        <f>+([3]DEC21!$J$35+[3]DEC21!$J$42+[3]DEC21!$J$48+[3]DEC21!$J$107)/FS$21*100</f>
        <v>6.046760089924077</v>
      </c>
      <c r="FT15" s="56">
        <f>+([3]MAR22!$J$35+[3]MAR22!$J$42+[3]MAR22!$J$48+[3]MAR22!$J$95+[3]MAR22!$J$96+[3]MAR22!$J$107)/FT$21*100</f>
        <v>5.9521144300373878</v>
      </c>
      <c r="FU15" s="58">
        <f>+([3]JUN22!$J$35+[3]JUN22!$J$42+[3]JUN22!$J$48+[3]JUN22!$J$95+[3]JUN22!$J$96+[3]JUN22!$J$107)/FU$21*100</f>
        <v>5.8526227154296473</v>
      </c>
      <c r="FV15" s="56">
        <f>+([3]SEP22!$J$35+[3]SEP22!$J$42+[3]SEP22!$J$48+[3]SEP22!$J$95+[3]SEP22!$J$96+[3]SEP22!$J$107)/FV$21*100</f>
        <v>5.8487915002146291</v>
      </c>
      <c r="FW15" s="56">
        <f>+([3]DEC22!$J$35+[3]DEC22!$J$42+[3]DEC22!$J$48+[3]DEC22!$J$95+[3]DEC22!$J$96+[3]DEC22!$J$107)/FW$21*100</f>
        <v>5.7840969302425851</v>
      </c>
      <c r="FX15" s="56">
        <f>+([3]MAR23!$J$35+[3]MAR23!$J$42+[3]MAR23!$J$48+[3]MAR23!$J$95+[3]MAR23!$J$96+[3]MAR23!$J$107)/FX$21*100</f>
        <v>5.8797250534198131</v>
      </c>
      <c r="FY15" s="56">
        <f>+([3]JUN23!$J$35+[3]JUN23!$J$42+[3]JUN23!$J$48+[3]JUN23!$J$95+[3]JUN23!$J$96+[3]JUN23!$J$107)/FY$21*100</f>
        <v>5.9429575566965012</v>
      </c>
      <c r="FZ15" s="57">
        <f>+([3]SEP23!$J$35+[3]SEP23!$J$42+[3]SEP23!$J$48+[3]SEP23!$J$95+[3]SEP23!$J$96+[3]SEP23!$J$107)/FZ$21*100</f>
        <v>5.8159374778196007</v>
      </c>
      <c r="GA15" s="56">
        <f>+([3]DEC23!$J$35+[3]DEC23!$J$42+[3]DEC23!$J$48+[3]DEC23!$J$95+[3]DEC23!$J$96+[3]DEC23!$J$107)/GA$21*100</f>
        <v>5.7630840920352693</v>
      </c>
      <c r="GB15" s="56">
        <v>5.6846557246524902</v>
      </c>
      <c r="GC15" s="58">
        <v>5.6846555774883747</v>
      </c>
      <c r="GD15" s="57">
        <v>5.5088510398229582</v>
      </c>
      <c r="GE15" s="47">
        <v>5.5410045989343075</v>
      </c>
      <c r="GF15" s="47">
        <v>5.3820849081559858</v>
      </c>
      <c r="GG15" s="47">
        <v>5.2857135184236537</v>
      </c>
      <c r="GH15" s="46">
        <v>6.1034615383514801</v>
      </c>
      <c r="GI15" s="47">
        <v>5.065706510527856</v>
      </c>
      <c r="GJ15" s="48">
        <v>5.0546732534551069</v>
      </c>
    </row>
    <row r="16" spans="1:196" ht="12" customHeight="1" x14ac:dyDescent="0.2">
      <c r="A16" s="16"/>
      <c r="B16" s="59" t="s">
        <v>49</v>
      </c>
      <c r="C16" s="43">
        <v>3.0674542607385678</v>
      </c>
      <c r="D16" s="44">
        <v>3.0337783528396951</v>
      </c>
      <c r="E16" s="44">
        <v>2.9791698752502689</v>
      </c>
      <c r="F16" s="45">
        <v>2.9352073138348316</v>
      </c>
      <c r="G16" s="44">
        <v>2.8606022515111742</v>
      </c>
      <c r="H16" s="44">
        <v>2.6967682347713193</v>
      </c>
      <c r="I16" s="44">
        <v>2.6649101507676147</v>
      </c>
      <c r="J16" s="44">
        <v>2.6301700475045249</v>
      </c>
      <c r="K16" s="43">
        <v>2.5353266434568913</v>
      </c>
      <c r="L16" s="44">
        <v>2.4905648230854034</v>
      </c>
      <c r="M16" s="44">
        <v>2.4374301060026147</v>
      </c>
      <c r="N16" s="45">
        <v>2.3730476986421105</v>
      </c>
      <c r="O16" s="44">
        <v>2.3600552077534869</v>
      </c>
      <c r="P16" s="44">
        <v>2.3103911615407582</v>
      </c>
      <c r="Q16" s="44">
        <v>2.3095808427917941</v>
      </c>
      <c r="R16" s="44">
        <v>2.1966245085097018</v>
      </c>
      <c r="S16" s="43">
        <v>2.1398841212992794</v>
      </c>
      <c r="T16" s="44">
        <v>2.051992653932599</v>
      </c>
      <c r="U16" s="44">
        <v>1.9382033285001221</v>
      </c>
      <c r="V16" s="45">
        <v>1.9780980552583549</v>
      </c>
      <c r="W16" s="44">
        <v>2.0083170858115942</v>
      </c>
      <c r="X16" s="44">
        <v>1.6926773564257505</v>
      </c>
      <c r="Y16" s="44">
        <v>1.6299504257104751</v>
      </c>
      <c r="Z16" s="44">
        <v>1.5800894047011755</v>
      </c>
      <c r="AA16" s="43">
        <v>1.5994434021159358</v>
      </c>
      <c r="AB16" s="44">
        <v>1.5795730660992522</v>
      </c>
      <c r="AC16" s="44">
        <v>1.597634973440563</v>
      </c>
      <c r="AD16" s="45">
        <v>1.5688571092432577</v>
      </c>
      <c r="AE16" s="43">
        <v>4.377282673483184</v>
      </c>
      <c r="AF16" s="44">
        <v>3.2391753680164745</v>
      </c>
      <c r="AG16" s="44">
        <v>2.6831238895527103</v>
      </c>
      <c r="AH16" s="45">
        <v>2.4159798048087171</v>
      </c>
      <c r="AI16" s="44">
        <v>2.1181657453617704</v>
      </c>
      <c r="AJ16" s="44">
        <v>2.1698463625499294</v>
      </c>
      <c r="AK16" s="44">
        <v>2.1197806259016669</v>
      </c>
      <c r="AL16" s="44">
        <v>1.9721693909882412</v>
      </c>
      <c r="AM16" s="43">
        <v>1.9703362723092719</v>
      </c>
      <c r="AN16" s="44">
        <v>1.9191514871860442</v>
      </c>
      <c r="AO16" s="44">
        <v>1.929616441737908</v>
      </c>
      <c r="AP16" s="45">
        <v>1.9129084202231534</v>
      </c>
      <c r="AQ16" s="44">
        <v>1.8310895434645289</v>
      </c>
      <c r="AR16" s="44">
        <v>1.8111801537985381</v>
      </c>
      <c r="AS16" s="44">
        <v>1.1345811180335912</v>
      </c>
      <c r="AT16" s="44">
        <v>1.2167440707486568</v>
      </c>
      <c r="AU16" s="43">
        <v>1.0216019046801832</v>
      </c>
      <c r="AV16" s="53">
        <v>1.048685181140846</v>
      </c>
      <c r="AW16" s="44">
        <v>0.95961664729483365</v>
      </c>
      <c r="AX16" s="45">
        <v>0.99303786474814681</v>
      </c>
      <c r="AY16" s="47">
        <v>1.014802637106901</v>
      </c>
      <c r="AZ16" s="56">
        <v>0.98602755047755131</v>
      </c>
      <c r="BA16" s="56">
        <v>0.99150201259986737</v>
      </c>
      <c r="BB16" s="56">
        <f>+[1]JUN15!$O$113/BB21*100</f>
        <v>0.93010887735479175</v>
      </c>
      <c r="BC16" s="57">
        <f>+[1]SEP15!$N$112/BC21*100</f>
        <v>0.76993846155313517</v>
      </c>
      <c r="BD16" s="56">
        <f>+[1]DEC15!$N$112/BD21*100</f>
        <v>1.3495727548108747</v>
      </c>
      <c r="BE16" s="56">
        <f>+[4]MAR16!$N$112/BE21*100</f>
        <v>1.3651955254496966</v>
      </c>
      <c r="BF16" s="58">
        <f>+[4]JUN16!$N$112/BF21*100</f>
        <v>1.4089203109465436</v>
      </c>
      <c r="BG16" s="57">
        <f>+[4]SEP16!$N$112/BG21*100</f>
        <v>1.783220239719074</v>
      </c>
      <c r="BH16" s="56">
        <f>+[4]DEC16!$N$112/BH21*100</f>
        <v>2.2430509828497809</v>
      </c>
      <c r="BI16" s="56">
        <f>+[5]MAR17!$N$112/'A6'!BI21*100</f>
        <v>2.3645847495494068</v>
      </c>
      <c r="BJ16" s="58">
        <f>+[5]JUN17!$N$112/'A6'!BJ21*100</f>
        <v>2.2287847563448393</v>
      </c>
      <c r="BK16" s="56">
        <f>+[5]SEP17!$N$112/'A6'!BK21*100</f>
        <v>2.159402073042922</v>
      </c>
      <c r="BL16" s="56">
        <f>+[5]DEC17!$N$112/'A6'!BL21*100</f>
        <v>2.2542663880225655</v>
      </c>
      <c r="BM16" s="56">
        <f>+[3]MAR18!$N$112/'A6'!BM21*100</f>
        <v>1.7077934303422404</v>
      </c>
      <c r="BN16" s="58">
        <f>+[3]JUN18!$N$112/'A6'!BN21*100</f>
        <v>4.1134798524237315</v>
      </c>
      <c r="BO16" s="56">
        <f>+[3]SEP18!$N$112/'A6'!BO21*100</f>
        <v>3.4552400184665433</v>
      </c>
      <c r="BP16" s="56">
        <f>+[3]DEC18!$N$112/'A6'!BP21*100</f>
        <v>3.4499620353986225</v>
      </c>
      <c r="BQ16" s="56">
        <f>+[3]MAR19!N112/'A6'!BQ21*100</f>
        <v>12.177894085409244</v>
      </c>
      <c r="BR16" s="58">
        <f>+[3]JUN19!N112/'A6'!BR21*100</f>
        <v>12.445582011630462</v>
      </c>
      <c r="BS16" s="57">
        <f>+[3]SEP19!$N$112/'A6'!BS21*100</f>
        <v>12.786099358963501</v>
      </c>
      <c r="BT16" s="56">
        <f>+[3]DEC19!$N$112/'A6'!BT21*100</f>
        <v>0.731717211197774</v>
      </c>
      <c r="BU16" s="56">
        <f>+[3]MAR20!$N$112/'A6'!BU21*100</f>
        <v>1.4903718618113619</v>
      </c>
      <c r="BV16" s="56">
        <f>+[3]JUN20!$N$116/'A6'!BV21*100</f>
        <v>1.4519467250124962</v>
      </c>
      <c r="BW16" s="57">
        <f>[6]GIC!$EB$101/BW21*100</f>
        <v>0.91443503014802352</v>
      </c>
      <c r="BX16" s="47">
        <f>+[3]DEC20!N116/'A6'!$BX$21*100</f>
        <v>1.7461750938466507</v>
      </c>
      <c r="BY16" s="47">
        <f>+[3]MAR21!M116/'A6'!$BY$21*100</f>
        <v>1.8205841761701893</v>
      </c>
      <c r="BZ16" s="48">
        <f>+[3]JUN21!N116/'A6'!$BZ$21*100</f>
        <v>1.8429803838083945</v>
      </c>
      <c r="CA16" s="46">
        <f>+[3]SEP21!N116/'A6'!$CA$21*100</f>
        <v>1.7503587920119474</v>
      </c>
      <c r="CB16" s="47">
        <f>+[3]DEC21!N116/'A6'!$CB$21*100</f>
        <v>1.7345879520034075</v>
      </c>
      <c r="CC16" s="47">
        <f>+[3]MAR22!N116/'A6'!$CC$21*100</f>
        <v>1.8049211501444555</v>
      </c>
      <c r="CD16" s="48">
        <f>+[3]JUN22!N116/'A6'!$CD$21*100</f>
        <v>1.493530186216429</v>
      </c>
      <c r="CE16" s="46">
        <f>+[3]SEP22!N116/'A6'!$CE$21*100</f>
        <v>1.4815892101703871</v>
      </c>
      <c r="CF16" s="47">
        <f>+[3]DEC22!N116/'A6'!$CF$21*100</f>
        <v>1.5059316239988854</v>
      </c>
      <c r="CG16" s="47">
        <f>+[3]MAR23!$N$284/'A6'!CG21*100</f>
        <v>1.4391044399126975</v>
      </c>
      <c r="CH16" s="47">
        <f>+[3]JUN23!$N$284/'A6'!CH21*100</f>
        <v>1.4440075541959407</v>
      </c>
      <c r="CI16" s="46">
        <f>+[3]SEP23!$N$284/'A6'!CI21*100</f>
        <v>1.424076384829515</v>
      </c>
      <c r="CJ16" s="47">
        <f>+[3]DEC23!$N$284/'A6'!CJ21*100</f>
        <v>1.3657325202931669</v>
      </c>
      <c r="CK16" s="47">
        <v>1.3910431198637501</v>
      </c>
      <c r="CL16" s="47">
        <v>1.5051216064386701</v>
      </c>
      <c r="CM16" s="46">
        <v>1.4225073159191364</v>
      </c>
      <c r="CN16" s="47">
        <v>1.5257991308159051</v>
      </c>
      <c r="CO16" s="47">
        <v>1.497986535094088</v>
      </c>
      <c r="CP16" s="47">
        <v>1.5058383591321878</v>
      </c>
      <c r="CQ16" s="46">
        <v>1.5046117914881019</v>
      </c>
      <c r="CR16" s="47">
        <v>1.5270597182720422</v>
      </c>
      <c r="CS16" s="48">
        <v>1.5574356549083999</v>
      </c>
      <c r="CT16" s="44">
        <v>4.4860269233391826E-3</v>
      </c>
      <c r="CU16" s="44">
        <v>4.4860269233391826E-3</v>
      </c>
      <c r="CV16" s="44">
        <v>4.4860269233391826E-3</v>
      </c>
      <c r="CW16" s="45">
        <v>4.4860269233391826E-3</v>
      </c>
      <c r="CX16" s="44">
        <v>4.4860269233391826E-3</v>
      </c>
      <c r="CY16" s="44">
        <v>4.4860269233391826E-3</v>
      </c>
      <c r="CZ16" s="44">
        <v>4.4860269233391826E-3</v>
      </c>
      <c r="DA16" s="44">
        <v>4.4860269233391826E-3</v>
      </c>
      <c r="DB16" s="43">
        <v>4.4860269233391826E-3</v>
      </c>
      <c r="DC16" s="44">
        <v>4.4860269233391826E-3</v>
      </c>
      <c r="DD16" s="44">
        <v>4.4860269233391826E-3</v>
      </c>
      <c r="DE16" s="45">
        <v>0</v>
      </c>
      <c r="DF16" s="44">
        <v>0</v>
      </c>
      <c r="DG16" s="44">
        <v>0</v>
      </c>
      <c r="DH16" s="44">
        <v>4.4860269233391826E-3</v>
      </c>
      <c r="DI16" s="44">
        <v>4.4860269233391826E-3</v>
      </c>
      <c r="DJ16" s="43">
        <v>4.4860269233391826E-3</v>
      </c>
      <c r="DK16" s="44">
        <v>4.4860269233391826E-3</v>
      </c>
      <c r="DL16" s="44">
        <v>1.4355286154685384E-2</v>
      </c>
      <c r="DM16" s="45">
        <v>1.3906683462351467E-2</v>
      </c>
      <c r="DN16" s="44">
        <v>1.3906683462351467E-2</v>
      </c>
      <c r="DO16" s="44">
        <v>1.6149696924021056E-2</v>
      </c>
      <c r="DP16" s="44">
        <v>1.1663670000681876E-2</v>
      </c>
      <c r="DQ16" s="44">
        <v>2.731752419176902E-2</v>
      </c>
      <c r="DR16" s="43">
        <v>2.7077181163646952E-2</v>
      </c>
      <c r="DS16" s="44">
        <v>2.8168485098871376E-2</v>
      </c>
      <c r="DT16" s="44">
        <v>2.9500569222392709E-2</v>
      </c>
      <c r="DU16" s="45">
        <v>2.703301443484897E-2</v>
      </c>
      <c r="DV16" s="43">
        <v>2.7860010462536298E-2</v>
      </c>
      <c r="DW16" s="44">
        <v>2.6910949491511679E-2</v>
      </c>
      <c r="DX16" s="44">
        <v>2.5473380317568139E-2</v>
      </c>
      <c r="DY16" s="45">
        <v>2.4825292007497238E-2</v>
      </c>
      <c r="DZ16" s="44">
        <v>2.4794436820315291E-2</v>
      </c>
      <c r="EA16" s="44">
        <v>2.3445728216010851E-2</v>
      </c>
      <c r="EB16" s="44">
        <v>2.3271557925023272E-2</v>
      </c>
      <c r="EC16" s="44">
        <v>2.2683881212075391E-2</v>
      </c>
      <c r="ED16" s="43">
        <v>2.3283429183450142E-2</v>
      </c>
      <c r="EE16" s="44">
        <v>2.3004024819573241E-2</v>
      </c>
      <c r="EF16" s="44">
        <v>2.2132245521566896E-2</v>
      </c>
      <c r="EG16" s="45">
        <v>2.2503373237500415E-2</v>
      </c>
      <c r="EH16" s="44">
        <v>2.2284341060948565E-2</v>
      </c>
      <c r="EI16" s="44">
        <v>2.222495519870691E-2</v>
      </c>
      <c r="EJ16" s="44">
        <v>2.1876310299835666E-2</v>
      </c>
      <c r="EK16" s="44">
        <v>2.2380576457207205E-2</v>
      </c>
      <c r="EL16" s="43">
        <v>2.1618127954050846E-2</v>
      </c>
      <c r="EM16" s="53">
        <v>2.1000965899997878E-2</v>
      </c>
      <c r="EN16" s="44">
        <v>1.9872084493460035E-2</v>
      </c>
      <c r="EO16" s="45">
        <v>1.9745475402231136E-2</v>
      </c>
      <c r="EP16" s="44">
        <v>9.0619440618532072E-3</v>
      </c>
      <c r="EQ16" s="53">
        <v>8.7563708473439254E-3</v>
      </c>
      <c r="ER16" s="53">
        <v>8.2882998727613569E-3</v>
      </c>
      <c r="ES16" s="53">
        <v>0</v>
      </c>
      <c r="ET16" s="54">
        <v>0</v>
      </c>
      <c r="EU16" s="53">
        <f>+'[3]A6 Actuals ($)'!CH16/'[3]A6 Actuals ($)'!CH22*100</f>
        <v>0.33618487727172075</v>
      </c>
      <c r="EV16" s="53">
        <f>+'[3]A6 Actuals ($)'!CI16/'[3]A6 Actuals ($)'!CI22*100</f>
        <v>0.40166679846210468</v>
      </c>
      <c r="EW16" s="55">
        <f>+([4]JUN16!$N$35+[4]JUN16!$N$42+[4]JUN16!$N$48)/EW$21*100</f>
        <v>0.20416026188433833</v>
      </c>
      <c r="EX16" s="53">
        <f>+([4]SEP16!$N$35+[4]SEP16!$N$42+[4]SEP16!$N$48)/EX$21*100</f>
        <v>0.54931385570686253</v>
      </c>
      <c r="EY16" s="53">
        <f>+([4]DEC16!$N$35+[4]DEC16!$N$42+[4]DEC16!$N$48)/EY$21*100</f>
        <v>0.53560420117475827</v>
      </c>
      <c r="EZ16" s="53">
        <f>+([5]MAR17!$N$35+[5]MAR17!$N$42+[5]MAR17!$N$48)/EZ$21*100</f>
        <v>0.5971514865933365</v>
      </c>
      <c r="FA16" s="53">
        <f>+([5]JUN17!$N$35+[5]JUN17!$N$42+[5]JUN17!$N$48)/FA$21*100</f>
        <v>0.86785386276818488</v>
      </c>
      <c r="FB16" s="54">
        <f>+([5]SEP17!$N$35+[5]SEP17!$N$42+[5]SEP17!$N$48)/FB$21*100</f>
        <v>0.85955236112148836</v>
      </c>
      <c r="FC16" s="53">
        <f>+([5]DEC17!$N$35+[5]DEC17!$N$42+[5]DEC17!$N$48)/FC$21*100</f>
        <v>0.88252122430592106</v>
      </c>
      <c r="FD16" s="53">
        <f>+([3]MAR18!$N$35+[3]MAR18!$N$42+[3]MAR18!$N$48)/FD$21*100</f>
        <v>0.85033883901703067</v>
      </c>
      <c r="FE16" s="55">
        <f>+([3]JUN18!$N$35+[3]JUN18!$N$42+[3]JUN18!$N$48)/FE$21*100</f>
        <v>6.4558255157566951</v>
      </c>
      <c r="FF16" s="53">
        <f>+([3]SEP18!$N$35+[3]SEP18!$N$42+[3]SEP18!$N$48)/FF$21*100</f>
        <v>6.2158826944301273</v>
      </c>
      <c r="FG16" s="53">
        <f>+([3]DEC18!$N$35+[3]DEC18!$N$42+[3]DEC18!$N$48)/FG$21*100</f>
        <v>5.8174757904821002</v>
      </c>
      <c r="FH16" s="53">
        <f>+([3]MAR19!$N$35+[3]MAR19!$N$42+[3]MAR19!$N$48)/FH$21*100</f>
        <v>6.0925002110081721</v>
      </c>
      <c r="FI16" s="53">
        <f>+([3]JUN19!$N$35+[3]JUN19!$N$42+[3]JUN19!$N$48)/FI$21*100</f>
        <v>6.0943239868111636</v>
      </c>
      <c r="FJ16" s="54">
        <f>+([3]SEP19!$N$35+[3]SEP19!$N$42+[3]SEP19!$N$48)/FJ$21*100</f>
        <v>6.2860847553902861</v>
      </c>
      <c r="FK16" s="53">
        <f>+([3]DEC19!$N$35+[3]DEC19!$N$42+[3]DEC19!$N$48+[3]DEC19!$N$107)/FK$21*100</f>
        <v>1.3490171085866092E-2</v>
      </c>
      <c r="FL16" s="53">
        <f>+([3]MAR20!$N$35+[3]MAR20!$N$42+[3]MAR20!$N$48+[3]MAR20!$N$107)/FL$21*100</f>
        <v>0.76906348664190682</v>
      </c>
      <c r="FM16" s="55">
        <f>+([3]JUN20!$N$35+[3]JUN20!$N$42+[3]JUN20!$N$48+[3]JUN20!$N$107)/FM$21*100</f>
        <v>0.48887976781746983</v>
      </c>
      <c r="FN16" s="53">
        <f>+([3]SEP20!$N$35+[3]SEP20!$N$42+[3]SEP20!$N$48+[3]SEP20!$N$107)/FN$21*100</f>
        <v>1.5911105440954618</v>
      </c>
      <c r="FO16" s="53">
        <f>+([3]DEC20!$N$35+[3]DEC20!$N$42+[3]DEC20!$N$48+[3]DEC20!$N$107)/FO$21*100</f>
        <v>1.566237533937485</v>
      </c>
      <c r="FP16" s="56">
        <f>+([3]MAR21!$M$35+[3]MAR21!$M$42+[3]MAR21!$M$48+[3]MAR21!$M$107)/FP$21*100</f>
        <v>1.604296735012672</v>
      </c>
      <c r="FQ16" s="56">
        <f>+([3]JUN21!$N$35+[3]JUN21!$N$42+[3]JUN21!$N$48+[3]JUN21!$N$107)/FQ$21*100</f>
        <v>1.6071705238013909</v>
      </c>
      <c r="FR16" s="57">
        <f>+([3]SEP21!$N$35+[3]SEP21!$N$42+[3]SEP21!$N$48+[3]SEP21!$N$107)/FR$21*100</f>
        <v>1.625364469068961</v>
      </c>
      <c r="FS16" s="56">
        <f>+([3]DEC21!$N$35+[3]DEC21!$N$42+[3]DEC21!$N$48+[3]DEC21!$N$107)/FS$21*100</f>
        <v>1.6882834356680281</v>
      </c>
      <c r="FT16" s="56">
        <f>+([3]MAR22!$N$35+[3]MAR22!$N$42+[3]MAR22!$N$48+[3]MAR22!$N$95+[3]MAR22!$N$96+[3]MAR22!$N$107)/FT$21*100</f>
        <v>1.7439393582928342</v>
      </c>
      <c r="FU16" s="58">
        <f>+([3]JUN22!$N$35+[3]JUN22!$N$42+[3]JUN22!$N$48+[3]JUN22!$N$95+[3]JUN22!$N$96+[3]JUN22!$N$107)/FU$21*100</f>
        <v>1.4055692142567788</v>
      </c>
      <c r="FV16" s="56">
        <f>+([3]SEP22!$N$35+[3]SEP22!$N$42+[3]SEP22!$N$48+[3]SEP22!$N$95+[3]SEP22!$N$96+[3]SEP22!$N$107)/FV$21*100</f>
        <v>1.5766842036837128</v>
      </c>
      <c r="FW16" s="56">
        <f>+([3]DEC22!$N$35+[3]DEC22!$N$42+[3]DEC22!$N$48+[3]DEC22!$N$95+[3]DEC22!$N$96+[3]DEC22!$N$107)/FW$21*100</f>
        <v>1.6485770898088188</v>
      </c>
      <c r="FX16" s="56">
        <f>+([3]MAR23!$N$35+[3]MAR23!$N$42+[3]MAR23!$N$48+[3]MAR23!$N$95+[3]MAR23!$N$96+[3]MAR23!$N$107)/FX$21*100</f>
        <v>1.6520721529454088</v>
      </c>
      <c r="FY16" s="56">
        <f>+([3]JUN23!$N$35+[3]JUN23!$N$42+[3]JUN23!$N$48+[3]JUN23!$N$95+[3]JUN23!$N$96+[3]JUN23!$N$107)/FY$21*100</f>
        <v>1.6627682783812758</v>
      </c>
      <c r="FZ16" s="57">
        <f>+([3]SEP23!$N$35+[3]SEP23!$N$42+[3]SEP23!$N$48+[3]SEP23!$N$95+[3]SEP23!$N$96+[3]SEP23!$N$107)/FZ$21*100</f>
        <v>1.6290515486146435</v>
      </c>
      <c r="GA16" s="56">
        <f>+([3]DEC23!$N$35+[3]DEC23!$N$42+[3]DEC23!$N$48+[3]DEC23!$N$95+[3]DEC23!$N$96+[3]DEC23!$N$107)/GA$21*100</f>
        <v>1.6296195542387586</v>
      </c>
      <c r="GB16" s="56">
        <v>1.8360078236324247</v>
      </c>
      <c r="GC16" s="58">
        <v>1.8360077761019353</v>
      </c>
      <c r="GD16" s="57">
        <v>3.0566551362151175</v>
      </c>
      <c r="GE16" s="47">
        <v>1.707338432239736</v>
      </c>
      <c r="GF16" s="47">
        <v>1.6498719824753736</v>
      </c>
      <c r="GG16" s="47">
        <v>1.768810685610257</v>
      </c>
      <c r="GH16" s="46">
        <v>1.8999677040625009</v>
      </c>
      <c r="GI16" s="47">
        <v>2.0057686242660266</v>
      </c>
      <c r="GJ16" s="48">
        <v>2.0112350876066523</v>
      </c>
    </row>
    <row r="17" spans="1:196" ht="12" customHeight="1" x14ac:dyDescent="0.2">
      <c r="A17" s="16"/>
      <c r="B17" s="51" t="s">
        <v>50</v>
      </c>
      <c r="C17" s="43">
        <v>2.8573410771273959</v>
      </c>
      <c r="D17" s="44">
        <v>2.7308906271442299</v>
      </c>
      <c r="E17" s="44">
        <v>2.7192746034190662</v>
      </c>
      <c r="F17" s="45">
        <v>2.7047532339440843</v>
      </c>
      <c r="G17" s="44">
        <v>2.6507939442113244</v>
      </c>
      <c r="H17" s="44">
        <v>2.5259874354126191</v>
      </c>
      <c r="I17" s="44">
        <v>2.5211169374628679</v>
      </c>
      <c r="J17" s="44">
        <v>2.5528370994195781</v>
      </c>
      <c r="K17" s="43">
        <v>2.4435797665369652</v>
      </c>
      <c r="L17" s="44">
        <v>2.4076801133025931</v>
      </c>
      <c r="M17" s="44">
        <v>2.3815149080943154</v>
      </c>
      <c r="N17" s="45">
        <v>2.3347109022181671</v>
      </c>
      <c r="O17" s="44">
        <v>2.3394666809007103</v>
      </c>
      <c r="P17" s="44">
        <v>2.3059122126007763</v>
      </c>
      <c r="Q17" s="44">
        <v>2.3304752736797334</v>
      </c>
      <c r="R17" s="44">
        <v>2.2292722394923987</v>
      </c>
      <c r="S17" s="43">
        <v>2.1979617517319578</v>
      </c>
      <c r="T17" s="44">
        <v>2.1076848616645343</v>
      </c>
      <c r="U17" s="44">
        <v>2.0453466439120778</v>
      </c>
      <c r="V17" s="45">
        <v>2.017118761407263</v>
      </c>
      <c r="W17" s="44">
        <v>1.9928922234013668</v>
      </c>
      <c r="X17" s="44">
        <v>1.9216586572774419</v>
      </c>
      <c r="Y17" s="44">
        <v>1.8891136985723782</v>
      </c>
      <c r="Z17" s="44">
        <v>1.866561816972883</v>
      </c>
      <c r="AA17" s="43">
        <v>1.8463893980511317</v>
      </c>
      <c r="AB17" s="44">
        <v>1.8512183403116209</v>
      </c>
      <c r="AC17" s="44">
        <v>1.8348014814608598</v>
      </c>
      <c r="AD17" s="45">
        <v>1.8084942286827281</v>
      </c>
      <c r="AE17" s="43">
        <v>1.7180305703233443</v>
      </c>
      <c r="AF17" s="44">
        <v>1.6319090245700902</v>
      </c>
      <c r="AG17" s="44">
        <v>1.6634686424807386</v>
      </c>
      <c r="AH17" s="45">
        <v>1.61766286039207</v>
      </c>
      <c r="AI17" s="44">
        <v>1.5832867085916345</v>
      </c>
      <c r="AJ17" s="44">
        <v>1.5693019383225129</v>
      </c>
      <c r="AK17" s="44">
        <v>1.6435480804766396</v>
      </c>
      <c r="AL17" s="44">
        <v>1.6381797237062328</v>
      </c>
      <c r="AM17" s="43">
        <v>1.6913261920831721</v>
      </c>
      <c r="AN17" s="44">
        <v>1.647389444365686</v>
      </c>
      <c r="AO17" s="44">
        <v>1.7113461899050129</v>
      </c>
      <c r="AP17" s="45">
        <v>1.6785628633098453</v>
      </c>
      <c r="AQ17" s="44">
        <v>1.7013732943363022</v>
      </c>
      <c r="AR17" s="44">
        <v>1.7066546528727804</v>
      </c>
      <c r="AS17" s="44">
        <v>1.7500150156931449</v>
      </c>
      <c r="AT17" s="44">
        <v>1.7281567407223783</v>
      </c>
      <c r="AU17" s="43">
        <v>1.6468181431734903</v>
      </c>
      <c r="AV17" s="44">
        <v>1.570273804275758</v>
      </c>
      <c r="AW17" s="44">
        <v>1.4888528097205664</v>
      </c>
      <c r="AX17" s="45">
        <v>1.4692410024607243</v>
      </c>
      <c r="AY17" s="47">
        <v>1.508507665678263</v>
      </c>
      <c r="AZ17" s="56">
        <v>1.4611057310706765</v>
      </c>
      <c r="BA17" s="56">
        <v>1.396164707374874</v>
      </c>
      <c r="BB17" s="56">
        <f>+[1]JUN15!$N$113/BB21*100</f>
        <v>1.3641870993681469</v>
      </c>
      <c r="BC17" s="57">
        <f>+[1]SEP15!$M$112/BC21*100</f>
        <v>1.3653112799742155</v>
      </c>
      <c r="BD17" s="56">
        <f>+[1]DEC15!$M$112/BD21*100</f>
        <v>1.3344644917329453</v>
      </c>
      <c r="BE17" s="56">
        <f>+[4]MAR16!$M$112/BE21*100</f>
        <v>1.3114674770371675</v>
      </c>
      <c r="BF17" s="58">
        <f>+[4]JUN16!$M$112/BF21*100</f>
        <v>1.3638655310137211</v>
      </c>
      <c r="BG17" s="57">
        <f>+[4]SEP16!$M$112/BG21*100</f>
        <v>1.3980808891493128</v>
      </c>
      <c r="BH17" s="56">
        <f>+[4]DEC16!$M$112/BH21*100</f>
        <v>1.3899889454189993</v>
      </c>
      <c r="BI17" s="56">
        <f>+[5]MAR17!$M$112/'A6'!BI21*100</f>
        <v>1.6442235372759331</v>
      </c>
      <c r="BJ17" s="58">
        <f>+[5]JUN17!$M$112/'A6'!BJ21*100</f>
        <v>1.6743628886804771</v>
      </c>
      <c r="BK17" s="56">
        <f>+[5]SEP17!$M$112/'A6'!BK21*100</f>
        <v>1.7639778434995548</v>
      </c>
      <c r="BL17" s="56">
        <f>+[5]DEC17!$M$112/'A6'!BL21*100</f>
        <v>1.6027274903686879</v>
      </c>
      <c r="BM17" s="56">
        <f>+[3]MAR18!$M$112/'A6'!BM21*100</f>
        <v>1.6745736252245049</v>
      </c>
      <c r="BN17" s="58">
        <f>+[3]JUN18!$M$112/'A6'!BN21*100</f>
        <v>1.1398989394567973</v>
      </c>
      <c r="BO17" s="56">
        <f>+[3]SEP18!$M$112/'A6'!BO21*100</f>
        <v>0.99997843591023572</v>
      </c>
      <c r="BP17" s="56">
        <f>+[3]DEC18!$M$112/'A6'!BP21*100</f>
        <v>0.98400414729171959</v>
      </c>
      <c r="BQ17" s="56">
        <f>+[3]MAR19!M112/'A6'!BQ21*100</f>
        <v>1.1906201812481843</v>
      </c>
      <c r="BR17" s="58">
        <f>+[3]JUN19!M112/'A6'!BR21*100</f>
        <v>1.1749167340122375</v>
      </c>
      <c r="BS17" s="57">
        <f>+[3]SEP19!$M$112/'A6'!BS21*100</f>
        <v>1.1544291101555857</v>
      </c>
      <c r="BT17" s="56">
        <f>+[3]DEC19!$M$112/'A6'!BT21*100</f>
        <v>1.3405463165087974</v>
      </c>
      <c r="BU17" s="56">
        <f>+[3]MAR20!$M$112/'A6'!BU21*100</f>
        <v>1.2034521538011715</v>
      </c>
      <c r="BV17" s="56">
        <f>+[3]JUN20!$M$116/'A6'!BV21*100</f>
        <v>1.2202502563055657</v>
      </c>
      <c r="BW17" s="57">
        <f>[6]SLAC!$FL$113/BW21*100</f>
        <v>1.2242650639011008</v>
      </c>
      <c r="BX17" s="47">
        <f>+[3]DEC20!M116/'A6'!$BX$21*100</f>
        <v>1.2860744680081442</v>
      </c>
      <c r="BY17" s="47">
        <f>+[3]MAR21!L116/'A6'!$BY$21*100</f>
        <v>1.2673751448536676</v>
      </c>
      <c r="BZ17" s="48">
        <f>+[3]JUN21!M116/'A6'!$BZ$21*100</f>
        <v>1.2250932834615404</v>
      </c>
      <c r="CA17" s="46">
        <f>+[3]SEP21!M116/'A6'!$CA$21*100</f>
        <v>1.224931947518026</v>
      </c>
      <c r="CB17" s="47">
        <f>+[3]DEC21!M116/'A6'!$CB$21*100</f>
        <v>1.2236221948904134</v>
      </c>
      <c r="CC17" s="47">
        <f>+[3]MAR22!M116/'A6'!$CC$21*100</f>
        <v>1.3008574021223571</v>
      </c>
      <c r="CD17" s="47">
        <f>+[3]JUN22!M116/'A6'!$CD$21*100</f>
        <v>1.3190930777684335</v>
      </c>
      <c r="CE17" s="46">
        <f>+[3]SEP22!M116/'A6'!$CE$21*100</f>
        <v>1.3522447853992181</v>
      </c>
      <c r="CF17" s="47">
        <f>+[3]DEC22!M116/'A6'!$CF$21*100</f>
        <v>1.3110234252484501</v>
      </c>
      <c r="CG17" s="47">
        <f>+[3]MAR23!$M$284/'A6'!CG21*100</f>
        <v>0.11179844488062915</v>
      </c>
      <c r="CH17" s="47">
        <f>+[3]JUN23!$M$284/'A6'!CH21*100</f>
        <v>5.1800201772674213E-2</v>
      </c>
      <c r="CI17" s="46">
        <f>+[3]SEP23!$M$284/'A6'!CI21*100</f>
        <v>7.4893889698290111E-2</v>
      </c>
      <c r="CJ17" s="47">
        <f>+[3]DEC23!$M$284/'A6'!CJ21*100</f>
        <v>7.1825515696933212E-2</v>
      </c>
      <c r="CK17" s="47">
        <v>1.0942546428244029</v>
      </c>
      <c r="CL17" s="47">
        <v>1.0785211565745565</v>
      </c>
      <c r="CM17" s="46">
        <v>1.054424816998405</v>
      </c>
      <c r="CN17" s="47">
        <v>1.0437742208182337</v>
      </c>
      <c r="CO17" s="47">
        <v>1.0319777409505475</v>
      </c>
      <c r="CP17" s="47">
        <v>1.0141776234765758</v>
      </c>
      <c r="CQ17" s="46">
        <v>1.0068899225207311</v>
      </c>
      <c r="CR17" s="47">
        <v>0.98748263669691605</v>
      </c>
      <c r="CS17" s="48">
        <v>1.0197451298510651</v>
      </c>
      <c r="CT17" s="44">
        <v>0.61817451003613932</v>
      </c>
      <c r="CU17" s="44">
        <v>0.63746442580649787</v>
      </c>
      <c r="CV17" s="44">
        <v>0.63477280965249439</v>
      </c>
      <c r="CW17" s="45">
        <v>0.63567001503716225</v>
      </c>
      <c r="CX17" s="44">
        <v>0.64374486349917281</v>
      </c>
      <c r="CY17" s="44">
        <v>0.65047390388418147</v>
      </c>
      <c r="CZ17" s="44">
        <v>0.64957669849951372</v>
      </c>
      <c r="DA17" s="44">
        <v>0.65540853349985462</v>
      </c>
      <c r="DB17" s="43">
        <v>0.63567001503716225</v>
      </c>
      <c r="DC17" s="44">
        <v>0.64284765811450473</v>
      </c>
      <c r="DD17" s="44">
        <v>0.64284765811450473</v>
      </c>
      <c r="DE17" s="45">
        <v>2.2999999999999998</v>
      </c>
      <c r="DF17" s="44">
        <v>2.2000000000000002</v>
      </c>
      <c r="DG17" s="44">
        <v>2</v>
      </c>
      <c r="DH17" s="44">
        <v>0.63881023388349967</v>
      </c>
      <c r="DI17" s="44">
        <v>0.65092250657651529</v>
      </c>
      <c r="DJ17" s="43">
        <v>0.64239905542217091</v>
      </c>
      <c r="DK17" s="44">
        <v>0.64239905542217091</v>
      </c>
      <c r="DL17" s="44">
        <v>0.77742846581468028</v>
      </c>
      <c r="DM17" s="45">
        <v>0.77742846581468028</v>
      </c>
      <c r="DN17" s="44">
        <v>0.77339104158367511</v>
      </c>
      <c r="DO17" s="44">
        <v>0.77025082273733769</v>
      </c>
      <c r="DP17" s="44">
        <v>0.76769378739103433</v>
      </c>
      <c r="DQ17" s="44">
        <v>1.8006451138405286</v>
      </c>
      <c r="DR17" s="43">
        <v>1.7565557825559841</v>
      </c>
      <c r="DS17" s="44">
        <v>1.6131152466620342</v>
      </c>
      <c r="DT17" s="44">
        <v>1.622333316834133</v>
      </c>
      <c r="DU17" s="45">
        <v>1.6571140256452541</v>
      </c>
      <c r="DV17" s="43">
        <v>1.7073776915475933</v>
      </c>
      <c r="DW17" s="44">
        <v>1.7048878001387102</v>
      </c>
      <c r="DX17" s="44">
        <v>1.7422425749000336</v>
      </c>
      <c r="DY17" s="45">
        <v>1.717432797457126</v>
      </c>
      <c r="DZ17" s="44">
        <v>1.7463740538711998</v>
      </c>
      <c r="EA17" s="44">
        <v>1.7275071006403269</v>
      </c>
      <c r="EB17" s="44">
        <v>1.8467314958920642</v>
      </c>
      <c r="EC17" s="44">
        <v>1.7852754606313144</v>
      </c>
      <c r="ED17" s="43">
        <v>1.8308834986755311</v>
      </c>
      <c r="EE17" s="44">
        <v>1.8089126439852881</v>
      </c>
      <c r="EF17" s="44">
        <v>1.8590193808861288</v>
      </c>
      <c r="EG17" s="45">
        <v>1.8293972090372819</v>
      </c>
      <c r="EH17" s="44">
        <v>1.8233047856068119</v>
      </c>
      <c r="EI17" s="44">
        <v>1.7968832355318178</v>
      </c>
      <c r="EJ17" s="44">
        <v>1.7725888095727955</v>
      </c>
      <c r="EK17" s="44">
        <v>1.7729612912193833</v>
      </c>
      <c r="EL17" s="43">
        <v>1.7498009312028588</v>
      </c>
      <c r="EM17" s="44">
        <v>1.7812637440634562</v>
      </c>
      <c r="EN17" s="44">
        <v>1.7837789578848406</v>
      </c>
      <c r="EO17" s="45">
        <v>1.7747393430574494</v>
      </c>
      <c r="EP17" s="44">
        <v>1.806842017823413</v>
      </c>
      <c r="EQ17" s="44">
        <v>1.7022384927236591</v>
      </c>
      <c r="ER17" s="44">
        <v>1.6119113078534433</v>
      </c>
      <c r="ES17" s="53">
        <f>+([1]JUN15!$N$36+[1]JUN15!$N$43+[1]JUN15!$N$49)/ES$21*100</f>
        <v>1.6497541213662907</v>
      </c>
      <c r="ET17" s="54">
        <f>+([1]SEP15!$M$35+[1]SEP15!$M$42+[1]SEP15!$M$48)/ET$21*100</f>
        <v>1.5801151138937604</v>
      </c>
      <c r="EU17" s="53">
        <f>+([1]DEC15!$M$35+[1]DEC15!$M$42+[1]DEC15!$M$48)/EU$21*100</f>
        <v>1.5642829196470129</v>
      </c>
      <c r="EV17" s="53">
        <f>+([4]MAR16!$M$35+[4]MAR16!$M$42+[4]MAR16!$M$48)/EV$21*100</f>
        <v>1.5130463164617702</v>
      </c>
      <c r="EW17" s="55">
        <f>+([4]JUN16!$M$35+[4]JUN16!$M$42+[4]JUN16!$M$48)/EW$21*100</f>
        <v>1.526970190138812</v>
      </c>
      <c r="EX17" s="53">
        <f>+([4]SEP16!$M$35+[4]SEP16!$M$42+[4]SEP16!$M$48)/EX$21*100</f>
        <v>1.495376807783928</v>
      </c>
      <c r="EY17" s="53">
        <f>+([4]DEC16!$M$35+[4]DEC16!$M$42+[4]DEC16!$M$48)/EY$21*100</f>
        <v>1.5217444035262726</v>
      </c>
      <c r="EZ17" s="53">
        <f>+([5]MAR17!$M$35+[5]MAR17!$M$42+[5]MAR17!$M$48)/EZ$21*100</f>
        <v>1.5073883669131112</v>
      </c>
      <c r="FA17" s="53">
        <f>+([5]JUN17!$M$35+[5]JUN17!$M$42+[5]JUN17!$M$48)/FA$21*100</f>
        <v>1.5156767065260492</v>
      </c>
      <c r="FB17" s="54">
        <f>+([5]SEP17!$M$35+[5]SEP17!$M$42+[5]SEP17!$M$48)/FB$21*100</f>
        <v>1.6713731983831175</v>
      </c>
      <c r="FC17" s="53">
        <f>+([5]DEC17!$M$35+[5]DEC17!$M$42+[5]DEC17!$M$48)/FC$21*100</f>
        <v>1.6080197394532962</v>
      </c>
      <c r="FD17" s="53">
        <f>+([3]MAR18!$M$35+[3]MAR18!$M$42+[3]MAR18!$M$48)/FD$21*100</f>
        <v>1.6540248467883796</v>
      </c>
      <c r="FE17" s="55">
        <f>+([3]JUN18!$M$35+[3]JUN18!$M$42+[3]JUN18!$M$48)/FE$21*100</f>
        <v>1.3105386153254823</v>
      </c>
      <c r="FF17" s="53">
        <f>+([3]SEP18!$M$35+[3]SEP18!$M$42+[3]SEP18!$M$48)/FF$21*100</f>
        <v>1.3292520005212698</v>
      </c>
      <c r="FG17" s="53">
        <f>+([3]DEC18!$M$35+[3]DEC18!$M$42+[3]DEC18!$M$48)/FG$21*100</f>
        <v>1.2684172962614986</v>
      </c>
      <c r="FH17" s="53">
        <f>+([3]MAR19!$M$35+[3]MAR19!$M$42+[3]MAR19!$M$48)/FH$21*100</f>
        <v>1.5886317708127096</v>
      </c>
      <c r="FI17" s="53">
        <f>+([3]JUN19!$M$35+[3]JUN19!$M$42+[3]JUN19!$M$48)/FI$21*100</f>
        <v>1.5803594457188017</v>
      </c>
      <c r="FJ17" s="54">
        <f>+([3]SEP19!$M$35+[3]SEP19!$M$42+[3]SEP19!$M$48)/FJ$21*100</f>
        <v>1.5298382164118751</v>
      </c>
      <c r="FK17" s="53">
        <f>+([3]DEC19!$M$35+[3]DEC19!$M$42+[3]DEC19!$M$48+[3]DEC19!$M$107)/FK$21*100</f>
        <v>1.6977954361395917</v>
      </c>
      <c r="FL17" s="53">
        <f>+([3]MAR20!$M$35+[3]MAR20!$M$42+[3]MAR20!$M$48+[3]MAR20!$M$107)/FL$21*100</f>
        <v>1.5199590272480921</v>
      </c>
      <c r="FM17" s="55">
        <f>+([3]JUN20!$M$35+[3]JUN20!$M$42+[3]JUN20!$M$48+[3]JUN20!$M$107)/FM$21*100</f>
        <v>1.5597681109339883</v>
      </c>
      <c r="FN17" s="53">
        <f>+([3]SEP20!$M$35+[3]SEP20!$M$42+[3]SEP20!$M$48+[3]SEP20!$M$107)/FN$21*100</f>
        <v>1.591295713051162</v>
      </c>
      <c r="FO17" s="53">
        <f>+([3]DEC20!$M$35+[3]DEC20!$M$42+[3]DEC20!$M$48+[3]DEC20!$M$107)/FO$21*100</f>
        <v>1.6765649298864027</v>
      </c>
      <c r="FP17" s="56">
        <f>+([3]MAR21!$L$35+[3]MAR21!$L$42+[3]MAR21!$L$48+[3]MAR21!$L$107)/FP$21*100</f>
        <v>1.6479132383892032</v>
      </c>
      <c r="FQ17" s="56">
        <f>+([3]JUN21!$M$35+[3]JUN21!$M$42+[3]JUN21!$M$48+[3]JUN21!$M$107)/FQ$21*100</f>
        <v>1.6433127227048847</v>
      </c>
      <c r="FR17" s="57">
        <f>+([3]SEP21!$M$35+[3]SEP21!$M$42+[3]SEP21!$M$48+[3]SEP21!$M$107)/FR$21*100</f>
        <v>1.5666009277559321</v>
      </c>
      <c r="FS17" s="56">
        <f>+([3]DEC21!$M$35+[3]DEC21!$M$42+[3]DEC21!$M$48+[3]DEC21!$M$107)/FS$21*100</f>
        <v>1.5133725701070069</v>
      </c>
      <c r="FT17" s="56">
        <f>+([3]MAR22!$M$35+[3]MAR22!$M$42+[3]MAR22!$M$95+[3]MAR22!$M$96+[3]MAR22!$M$48+[3]MAR22!$M$107)/FT$21*100</f>
        <v>1.5345496462856318</v>
      </c>
      <c r="FU17" s="58">
        <f>+([3]JUN22!$M$35+[3]JUN22!$M$42+[3]JUN22!$M$95+[3]JUN22!$M$96+[3]JUN22!$M$48+[3]JUN22!$M$107)/FU$21*100</f>
        <v>1.6394354110481795</v>
      </c>
      <c r="FV17" s="56">
        <f>+([3]SEP22!$M$35+[3]SEP22!$M$42+[3]SEP22!$M$95+[3]SEP22!$M$96+[3]SEP22!$M$48+[3]SEP22!$M$107)/FV$21*100</f>
        <v>1.7240290934359539</v>
      </c>
      <c r="FW17" s="56">
        <f>+([3]DEC22!$M$35+[3]DEC22!$M$42+[3]DEC22!$M$95+[3]DEC22!$M$96+[3]DEC22!$M$48+[3]DEC22!$M$107)/FW$21*100</f>
        <v>1.7322783687611329</v>
      </c>
      <c r="FX17" s="56">
        <f>+([3]MAR23!$M$35+[3]MAR23!$M$42+[3]MAR23!$M$95+[3]MAR23!$M$96+[3]MAR23!$M$48+[3]MAR23!$M$107)/FX$21*100</f>
        <v>1.538256670107075</v>
      </c>
      <c r="FY17" s="56">
        <f>+([3]JUN23!$M$35+[3]JUN23!$M$42+[3]JUN23!$M$95+[3]JUN23!$M$96+[3]JUN23!$M$48+[3]JUN23!$M$107)/FY$21*100</f>
        <v>1.9701543776583657</v>
      </c>
      <c r="FZ17" s="57">
        <f>+([3]SEP23!$M$35+[3]SEP23!$M$42+[3]SEP23!$M$95+[3]SEP23!$M$96+[3]SEP23!$M$48+[3]SEP23!$M$107)/FZ$21*100</f>
        <v>1.9239995991141419</v>
      </c>
      <c r="GA17" s="56">
        <f>+([3]DEC23!$M$35+[3]DEC23!$M$42+[3]DEC23!$M$95+[3]DEC23!$M$96+[3]DEC23!$M$48+[3]DEC23!$M$107)/GA$21*100</f>
        <v>1.9246704450391963</v>
      </c>
      <c r="GB17" s="56">
        <v>1.4151977757414111</v>
      </c>
      <c r="GC17" s="58">
        <v>1.4179164412948593</v>
      </c>
      <c r="GD17" s="57">
        <v>1.4383733070796227</v>
      </c>
      <c r="GE17" s="47">
        <v>1.3528401425144265</v>
      </c>
      <c r="GF17" s="47">
        <v>1.3131757937422535</v>
      </c>
      <c r="GG17" s="47">
        <v>1.3411379449245451</v>
      </c>
      <c r="GH17" s="46">
        <v>1.3831135193593118</v>
      </c>
      <c r="GI17" s="47">
        <v>1.3630877547507314</v>
      </c>
      <c r="GJ17" s="48">
        <v>1.4600973511445283</v>
      </c>
    </row>
    <row r="18" spans="1:196" ht="12" customHeight="1" x14ac:dyDescent="0.2">
      <c r="A18" s="16"/>
      <c r="B18" s="51" t="s">
        <v>51</v>
      </c>
      <c r="C18" s="43">
        <v>1.5609823782433745</v>
      </c>
      <c r="D18" s="44">
        <v>1.5840341900448942</v>
      </c>
      <c r="E18" s="44">
        <v>1.5853611581703371</v>
      </c>
      <c r="F18" s="45">
        <v>1.5373089033041236</v>
      </c>
      <c r="G18" s="44">
        <v>1.5564633898367743</v>
      </c>
      <c r="H18" s="44">
        <v>1.5074019535232255</v>
      </c>
      <c r="I18" s="44">
        <v>1.4809839933183513</v>
      </c>
      <c r="J18" s="44">
        <v>1.4846226407077239</v>
      </c>
      <c r="K18" s="43">
        <v>1.4368216260495594</v>
      </c>
      <c r="L18" s="44">
        <v>1.4235247728717542</v>
      </c>
      <c r="M18" s="44">
        <v>1.3915796437178096</v>
      </c>
      <c r="N18" s="45">
        <v>1.366323424549351</v>
      </c>
      <c r="O18" s="44">
        <v>1.5021999222211209</v>
      </c>
      <c r="P18" s="44">
        <v>1.5019408778739922</v>
      </c>
      <c r="Q18" s="44">
        <v>1.4782809853216621</v>
      </c>
      <c r="R18" s="44">
        <v>1.4017232324092606</v>
      </c>
      <c r="S18" s="43">
        <v>1.3710469184285856</v>
      </c>
      <c r="T18" s="44">
        <v>1.4499864084493037</v>
      </c>
      <c r="U18" s="44">
        <v>1.5385010201070148</v>
      </c>
      <c r="V18" s="45">
        <v>1.5161432437535403</v>
      </c>
      <c r="W18" s="44">
        <v>1.4955946592956388</v>
      </c>
      <c r="X18" s="44">
        <v>1.4476376266831612</v>
      </c>
      <c r="Y18" s="44">
        <v>1.4000130534654929</v>
      </c>
      <c r="Z18" s="44">
        <v>1.3677913717062875</v>
      </c>
      <c r="AA18" s="43">
        <v>1.3451300177869803</v>
      </c>
      <c r="AB18" s="44">
        <v>1.3350538815292747</v>
      </c>
      <c r="AC18" s="44">
        <v>1.3048440857739709</v>
      </c>
      <c r="AD18" s="45">
        <v>1.2781343546974469</v>
      </c>
      <c r="AE18" s="43">
        <v>1.2400442433624954</v>
      </c>
      <c r="AF18" s="44">
        <v>1.1860484219132656</v>
      </c>
      <c r="AG18" s="44">
        <v>1.2051038449739977</v>
      </c>
      <c r="AH18" s="45">
        <v>1.135702812671062</v>
      </c>
      <c r="AI18" s="44">
        <v>1.0936150213727813</v>
      </c>
      <c r="AJ18" s="44">
        <v>1.1216413116424957</v>
      </c>
      <c r="AK18" s="44">
        <v>1.2635703842192001</v>
      </c>
      <c r="AL18" s="44">
        <v>1.2843463188702298</v>
      </c>
      <c r="AM18" s="43">
        <v>1.313763625285562</v>
      </c>
      <c r="AN18" s="44">
        <v>1.4150528189405078</v>
      </c>
      <c r="AO18" s="44">
        <v>1.3819385488914999</v>
      </c>
      <c r="AP18" s="45">
        <v>1.3640464579788265</v>
      </c>
      <c r="AQ18" s="44">
        <v>1.3799581548707951</v>
      </c>
      <c r="AR18" s="44">
        <v>1.4345129194068555</v>
      </c>
      <c r="AS18" s="44">
        <v>1.6250937607816163</v>
      </c>
      <c r="AT18" s="44">
        <v>1.6596168983547661</v>
      </c>
      <c r="AU18" s="43">
        <v>1.9831890909104724</v>
      </c>
      <c r="AV18" s="44">
        <v>1.9865978503519066</v>
      </c>
      <c r="AW18" s="44">
        <v>1.8082826229044928</v>
      </c>
      <c r="AX18" s="45">
        <v>1.759686104300862</v>
      </c>
      <c r="AY18" s="47">
        <v>1.8137458163810689</v>
      </c>
      <c r="AZ18" s="56">
        <v>1.7873768649750659</v>
      </c>
      <c r="BA18" s="56">
        <v>1.6731180213678458</v>
      </c>
      <c r="BB18" s="56">
        <f>[1]JUN15!$Q$113/BB21*100</f>
        <v>1.6442757294650001</v>
      </c>
      <c r="BC18" s="57">
        <f>[1]SEP15!$P$112/BC21*100</f>
        <v>1.6538959233650323</v>
      </c>
      <c r="BD18" s="56">
        <f>[1]DEC15!$P$112/BD21*100</f>
        <v>1.7337984649882268</v>
      </c>
      <c r="BE18" s="56">
        <f>[4]MAR16!$P$112/BE21*100</f>
        <v>1.7126990289119002</v>
      </c>
      <c r="BF18" s="58">
        <f>[4]JUN16!$P$112/BF21*100</f>
        <v>1.7516075241565059</v>
      </c>
      <c r="BG18" s="57">
        <f>[4]SEP16!$P$112/BG21*100</f>
        <v>1.7351106704522674</v>
      </c>
      <c r="BH18" s="56">
        <f>[4]DEC16!$P$112/BH21*100</f>
        <v>1.7888767889075068</v>
      </c>
      <c r="BI18" s="56">
        <f>+[5]MAR17!$P$112/'A6'!BI21*100</f>
        <v>2.0370193619549433</v>
      </c>
      <c r="BJ18" s="58">
        <f>+[5]JUN17!$P$112/'A6'!BJ21*100</f>
        <v>2.1312761145308543</v>
      </c>
      <c r="BK18" s="56">
        <f>+[5]SEP17!$P$112/'A6'!BK21*100</f>
        <v>2.0649997355497769</v>
      </c>
      <c r="BL18" s="56">
        <f>+[5]DEC17!$P$112/'A6'!BL21*100</f>
        <v>1.9465982749713002</v>
      </c>
      <c r="BM18" s="56">
        <f>+[3]MAR18!$P$112/'A6'!BM21*100</f>
        <v>1.7656043583340879</v>
      </c>
      <c r="BN18" s="58">
        <f>+[3]JUN18!$P$112/'A6'!BN21*100</f>
        <v>1.4000008627294427</v>
      </c>
      <c r="BO18" s="56">
        <f>+[3]SEP18!$P$112/'A6'!BO21*100</f>
        <v>1.2265197928884826</v>
      </c>
      <c r="BP18" s="56">
        <f>+[3]DEC18!$P$112/'A6'!BP21*100</f>
        <v>1.2535364764217667</v>
      </c>
      <c r="BQ18" s="56">
        <f>+[3]MAR19!P112/'A6'!BQ21*100</f>
        <v>1.5457397617473234</v>
      </c>
      <c r="BR18" s="58">
        <f>+[3]JUN19!P112/'A6'!BR21*100</f>
        <v>1.6429367551790257</v>
      </c>
      <c r="BS18" s="57">
        <f>+[3]SEP19!$P$112/'A6'!BS21*100</f>
        <v>1.6887428678969778</v>
      </c>
      <c r="BT18" s="56">
        <f>+[3]DEC19!$P$112/'A6'!BT21*100</f>
        <v>2.0372961876064593</v>
      </c>
      <c r="BU18" s="56">
        <f>+[3]MAR20!$P$112/'A6'!BU21*100</f>
        <v>1.8980531528697067</v>
      </c>
      <c r="BV18" s="56">
        <f>+[3]JUN20!$P$116/'A6'!BV21*100</f>
        <v>1.8871577061008553</v>
      </c>
      <c r="BW18" s="57">
        <f>[6]SHC!$FL$92/BW21*100</f>
        <v>1.8713531877383411</v>
      </c>
      <c r="BX18" s="47">
        <f>+[3]DEC20!P116/'A6'!$BX$21*100</f>
        <v>1.8330777957992137</v>
      </c>
      <c r="BY18" s="47">
        <f>+[3]MAR21!O116/'A6'!$BY$21*100</f>
        <v>1.8467292852023944</v>
      </c>
      <c r="BZ18" s="48">
        <f>+[3]JUN21!P116/'A6'!$BZ$21*100</f>
        <v>1.8807753999709866</v>
      </c>
      <c r="CA18" s="46">
        <f>+[3]SEP21!P116/'A6'!$CA$21*100</f>
        <v>1.8884790318646407</v>
      </c>
      <c r="CB18" s="47">
        <f>+[3]DEC21!P116/'A6'!$CB$21*100</f>
        <v>1.8783478990675011</v>
      </c>
      <c r="CC18" s="47">
        <f>+[3]MAR22!P116/'A6'!$CC$21*100</f>
        <v>1.8713943047986119</v>
      </c>
      <c r="CD18" s="47">
        <f>+[3]JUN22!P116/'A6'!$CD$21*100</f>
        <v>1.852932405253864</v>
      </c>
      <c r="CE18" s="46">
        <f>+[3]SEP22!P116/'A6'!$CE$21*100</f>
        <v>1.9228766605923269</v>
      </c>
      <c r="CF18" s="47">
        <f>+[3]DEC22!P116/'A6'!$CF$21*100</f>
        <v>1.8726998910464845</v>
      </c>
      <c r="CG18" s="47">
        <f>+[3]MAR23!$O$284/'A6'!CG21*100</f>
        <v>1.837293043206224</v>
      </c>
      <c r="CH18" s="47">
        <f>+[3]JUN23!$O$284/'A6'!CH21*100</f>
        <v>1.7522394232568899</v>
      </c>
      <c r="CI18" s="46">
        <f>+[3]SEP23!$O$284/'A6'!CI21*100</f>
        <v>1.694367318342259</v>
      </c>
      <c r="CJ18" s="47">
        <f>+[3]DEC23!$O$284/'A6'!CJ21*100</f>
        <v>1.779970251283423</v>
      </c>
      <c r="CK18" s="47">
        <v>1.769724907999173</v>
      </c>
      <c r="CL18" s="47">
        <v>1.7376642901454291</v>
      </c>
      <c r="CM18" s="46">
        <v>1.6988413625195284</v>
      </c>
      <c r="CN18" s="47">
        <v>1.6655353810411389</v>
      </c>
      <c r="CO18" s="47">
        <v>1.6381044512029388</v>
      </c>
      <c r="CP18" s="47">
        <v>1.6009132913584256</v>
      </c>
      <c r="CQ18" s="46">
        <v>1.5862135104048012</v>
      </c>
      <c r="CR18" s="47">
        <v>1.623931390365184</v>
      </c>
      <c r="CS18" s="48">
        <v>1.6479116193865402</v>
      </c>
      <c r="CT18" s="44">
        <v>0.68636211927089497</v>
      </c>
      <c r="CU18" s="44">
        <v>0.70520343234891947</v>
      </c>
      <c r="CV18" s="44">
        <v>0.70475482965658554</v>
      </c>
      <c r="CW18" s="45">
        <v>0.7011660081179143</v>
      </c>
      <c r="CX18" s="44">
        <v>0.73256819658128847</v>
      </c>
      <c r="CY18" s="44">
        <v>0.7545497285056505</v>
      </c>
      <c r="CZ18" s="44">
        <v>0.74288605850496858</v>
      </c>
      <c r="DA18" s="44">
        <v>0.74288605850496858</v>
      </c>
      <c r="DB18" s="43">
        <v>0.75006370158231128</v>
      </c>
      <c r="DC18" s="44">
        <v>2.8</v>
      </c>
      <c r="DD18" s="44">
        <v>2.6</v>
      </c>
      <c r="DE18" s="45">
        <v>2.5</v>
      </c>
      <c r="DF18" s="44">
        <v>2.6</v>
      </c>
      <c r="DG18" s="44">
        <v>2.5</v>
      </c>
      <c r="DH18" s="44">
        <v>0.77249383619900724</v>
      </c>
      <c r="DI18" s="44">
        <v>0.77518545235301084</v>
      </c>
      <c r="DJ18" s="43">
        <v>0.77877427389168208</v>
      </c>
      <c r="DK18" s="44">
        <v>0.84247585620309851</v>
      </c>
      <c r="DL18" s="44">
        <v>0.81421388658606164</v>
      </c>
      <c r="DM18" s="45">
        <v>0.84606467774176985</v>
      </c>
      <c r="DN18" s="44">
        <v>0.87342944197413874</v>
      </c>
      <c r="DO18" s="44">
        <v>0.93713102428555528</v>
      </c>
      <c r="DP18" s="44">
        <v>0.89348198232146514</v>
      </c>
      <c r="DQ18" s="44">
        <v>2.1340239763808482</v>
      </c>
      <c r="DR18" s="43">
        <v>2.0422912995723639</v>
      </c>
      <c r="DS18" s="44">
        <v>2.0836772029979174</v>
      </c>
      <c r="DT18" s="44">
        <v>2.0295995644211251</v>
      </c>
      <c r="DU18" s="45">
        <v>2.0516789258622015</v>
      </c>
      <c r="DV18" s="43">
        <v>2.1456216690751875</v>
      </c>
      <c r="DW18" s="44">
        <v>2.192351947729438</v>
      </c>
      <c r="DX18" s="44">
        <v>2.0904763717317696</v>
      </c>
      <c r="DY18" s="45">
        <v>2.0231658167186883</v>
      </c>
      <c r="DZ18" s="44">
        <v>2.0658186584864242</v>
      </c>
      <c r="EA18" s="44">
        <v>2.0387629886103609</v>
      </c>
      <c r="EB18" s="44">
        <v>1.926572255887796</v>
      </c>
      <c r="EC18" s="44">
        <v>1.9525240768695526</v>
      </c>
      <c r="ED18" s="43">
        <v>2.1741349758300093</v>
      </c>
      <c r="EE18" s="44">
        <v>2.351188290597459</v>
      </c>
      <c r="EF18" s="44">
        <v>2.292739998768448</v>
      </c>
      <c r="EG18" s="45">
        <v>2.4052294935742884</v>
      </c>
      <c r="EH18" s="44">
        <v>2.4207034007687209</v>
      </c>
      <c r="EI18" s="44">
        <v>2.4875259144734527</v>
      </c>
      <c r="EJ18" s="44">
        <v>2.5716818108029038</v>
      </c>
      <c r="EK18" s="44">
        <v>2.873893319835048</v>
      </c>
      <c r="EL18" s="43">
        <v>3.1097577316157929</v>
      </c>
      <c r="EM18" s="44">
        <v>3.2554397436492946</v>
      </c>
      <c r="EN18" s="44">
        <v>3.0512026299824346</v>
      </c>
      <c r="EO18" s="45">
        <v>3.0840486238680356</v>
      </c>
      <c r="EP18" s="44">
        <v>3.0030557629379868</v>
      </c>
      <c r="EQ18" s="44">
        <v>2.8850523591783155</v>
      </c>
      <c r="ER18" s="44">
        <v>2.6222045246502161</v>
      </c>
      <c r="ES18" s="53">
        <f>+([1]JUN15!$Q$36+[1]JUN15!$Q$43+[1]JUN15!$Q$49)/ES$21*100</f>
        <v>2.7304782889386567</v>
      </c>
      <c r="ET18" s="54">
        <f>+([1]SEP15!$P$35+[1]SEP15!$P$42+[1]SEP15!$P$48)/ET$21*100</f>
        <v>2.6304614511051376</v>
      </c>
      <c r="EU18" s="53">
        <f>+([1]DEC15!$P$35+[1]DEC15!$P$42+[1]DEC15!$P$48)/EU$21*100</f>
        <v>2.7435319222002619</v>
      </c>
      <c r="EV18" s="53">
        <f>+([4]MAR16!$P$35+[4]MAR16!$P$42+[4]MAR16!$P$48)/EV$21*100</f>
        <v>2.5520556905259824</v>
      </c>
      <c r="EW18" s="55">
        <f>+([4]JUN16!$P$35+[4]JUN16!$P$42+[4]JUN16!$P$48)/EW$21*100</f>
        <v>2.5985440194930494</v>
      </c>
      <c r="EX18" s="53">
        <f>+([4]SEP16!$P$35+[4]SEP16!$P$42+[4]SEP16!$P$48)/EX$21*100</f>
        <v>2.5585209313617288</v>
      </c>
      <c r="EY18" s="53">
        <f>+([4]DEC16!$P$35+[4]DEC16!$P$42+[4]DEC16!$P$48)/EY$21*100</f>
        <v>2.6156707288166801</v>
      </c>
      <c r="EZ18" s="53">
        <f>+([5]MAR17!$P$35+[5]MAR17!$P$42+[5]MAR17!$P$48)/EZ$21*100</f>
        <v>2.4810666746398264</v>
      </c>
      <c r="FA18" s="53">
        <f>+([5]JUN17!$P$35+[5]JUN17!$P$42+[5]JUN17!$P$48)/FA$21*100</f>
        <v>2.6429817304941396</v>
      </c>
      <c r="FB18" s="54">
        <f>+([5]SEP17!$P$35+[5]SEP17!$P$42+[5]SEP17!$P$48)/FB$21*100</f>
        <v>2.6177002600966621</v>
      </c>
      <c r="FC18" s="53">
        <f>+([5]DEC17!$P$35+[5]DEC17!$P$42+[5]DEC17!$P$48)/FC$21*100</f>
        <v>2.5546001035147734</v>
      </c>
      <c r="FD18" s="53">
        <f>+([3]MAR18!$P$35+[3]MAR18!$P$42+[3]MAR18!$P$48)/FD$21*100</f>
        <v>2.2675026845202657</v>
      </c>
      <c r="FE18" s="55">
        <f>+([3]JUN18!$P$35+[3]JUN18!$P$42+[3]JUN18!$P$48)/FE$21*100</f>
        <v>2.0585775482386373</v>
      </c>
      <c r="FF18" s="53">
        <f>+([3]SEP18!$P$35+[3]SEP18!$P$42+[3]SEP18!$P$48)/FF$21*100</f>
        <v>2.0253223190940495</v>
      </c>
      <c r="FG18" s="53">
        <f>+([3]DEC18!$P$35+[3]DEC18!$P$42+[3]DEC18!$P$48)/FG$21*100</f>
        <v>1.9902155044229688</v>
      </c>
      <c r="FH18" s="53">
        <f>+([3]MAR19!$P$35+[3]MAR19!$P$42+[3]MAR19!$P$48)/FH$21*100</f>
        <v>2.4720920175244721</v>
      </c>
      <c r="FI18" s="53">
        <f>+([3]JUN19!$P$35+[3]JUN19!$P$42+[3]JUN19!$P$48)/FI$21*100</f>
        <v>2.6936561842028222</v>
      </c>
      <c r="FJ18" s="54">
        <f>+([3]SEP19!$P$35+[3]SEP19!$P$42+[3]SEP19!$P$48)/FJ$21*100</f>
        <v>2.7735304300454389</v>
      </c>
      <c r="FK18" s="53">
        <f>+([3]DEC19!$P$35+[3]DEC19!$P$42+[3]DEC19!$P$48+[3]DEC19!$P$107)/FK$21*100</f>
        <v>3.1195478637347591</v>
      </c>
      <c r="FL18" s="53">
        <f>+([3]MAR20!$P$35+[3]MAR20!$P$42+[3]MAR20!$P$48+[3]MAR20!$P$107)/FL$21*100</f>
        <v>2.7843386938271588</v>
      </c>
      <c r="FM18" s="55">
        <f>+([3]JUN20!$P$35+[3]JUN20!$P$42+[3]JUN20!$P$48+[3]JUN20!$P$107)/FM$21*100</f>
        <v>2.8070232227072989</v>
      </c>
      <c r="FN18" s="53">
        <f>+([3]SEP20!$O$35+[3]SEP20!$O$42+[3]SEP20!$O$48+[3]SEP20!$O$107)/FN$21*100</f>
        <v>2.9259867870734748</v>
      </c>
      <c r="FO18" s="53">
        <f>('[7]SHC_Bal.Sheet ($M)'!$BX$30)/$FO$21*100</f>
        <v>2.914137685817519</v>
      </c>
      <c r="FP18" s="56">
        <f>+([3]MAR21!$O$35+[3]MAR21!$O$42+[3]MAR21!$O$48+[3]MAR21!$O$107)/FP$21*100</f>
        <v>2.8630505050171307</v>
      </c>
      <c r="FQ18" s="56">
        <f>+([3]JUN21!$P$35+[3]JUN21!$P$42+[3]JUN21!$P$48+[3]JUN21!$P$107)/FQ$21*100</f>
        <v>2.9746043890999054</v>
      </c>
      <c r="FR18" s="57">
        <f>+([3]SEP21!$P$35+[3]SEP21!$P$42+[3]SEP21!$P$48+[3]SEP21!$P$107)/FR$21*100</f>
        <v>2.9202066444038941</v>
      </c>
      <c r="FS18" s="56">
        <f>+([3]DEC21!$P$35+[3]DEC21!$P$42+[3]DEC21!$P$48+[3]DEC21!$P$107)/FS$21*100</f>
        <v>2.9842395749534201</v>
      </c>
      <c r="FT18" s="56">
        <f>+([3]MAR22!$P$35+[3]MAR22!$P$42+[3]MAR22!$P$48+[3]MAR22!$P$95+[3]MAR22!$P$96+[3]MAR22!$P$107)/FT$21*100</f>
        <v>2.8617311246467092</v>
      </c>
      <c r="FU18" s="58">
        <f>+([3]JUN22!$P$35+[3]JUN22!$P$42+[3]JUN22!$P$48+[3]JUN22!$P$95+[3]JUN22!$P$96+[3]JUN22!$P$107)/FU$21*100</f>
        <v>2.9784253526256554</v>
      </c>
      <c r="FV18" s="56">
        <f>+([3]SEP22!$P$35+[3]SEP22!$P$42+[3]SEP22!$P$48+[3]SEP22!$P$95+[3]SEP22!$P$96+[3]SEP22!$P$107)/FV$21*100</f>
        <v>3.1674010396310979</v>
      </c>
      <c r="FW18" s="56">
        <f>+([3]DEC22!$P$35+[3]DEC22!$P$42+[3]DEC22!$P$48+[3]DEC22!$P$95+[3]DEC22!$P$96+[3]DEC22!$P$107)/FW$21*100</f>
        <v>3.225495916509137</v>
      </c>
      <c r="FX18" s="56">
        <f>+([3]MAR23!$O$35+[3]MAR23!$O$42+[3]MAR23!$O$48+[3]MAR23!$O$95+[3]MAR23!$O$96+[3]MAR23!$O$107)/FX$21*100</f>
        <v>3.2214811703842723</v>
      </c>
      <c r="FY18" s="56">
        <f>+([3]JUN23!$O$35+[3]JUN23!$O$42+[3]JUN23!$O$48+[3]JUN23!$O$95+[3]JUN23!$O$96+[3]JUN23!$O$107)/FY$21*100</f>
        <v>3.3096925797851928</v>
      </c>
      <c r="FZ18" s="57">
        <f>+([3]SEP23!$O$35+[3]SEP23!$O$42+[3]SEP23!$O$48+[3]SEP23!$O$95+[3]SEP23!$O$96+[3]SEP23!$O$107)/FZ$21*100</f>
        <v>3.2095543817570333</v>
      </c>
      <c r="GA18" s="56">
        <f>+([3]DEC23!$O$35+[3]DEC23!$O$42+[3]DEC23!$O$48+[3]DEC23!$O$95+[3]DEC23!$O$96+[3]DEC23!$O$107)/GA$21*100</f>
        <v>3.2170950392629591</v>
      </c>
      <c r="GB18" s="56">
        <v>3.1421760516997805</v>
      </c>
      <c r="GC18" s="58">
        <v>3.1421759703552663</v>
      </c>
      <c r="GD18" s="57">
        <v>1.7684633744537528</v>
      </c>
      <c r="GE18" s="47">
        <v>3.0131423583730919</v>
      </c>
      <c r="GF18" s="47">
        <v>2.8943526217640771</v>
      </c>
      <c r="GG18" s="47">
        <v>2.9495276317286359</v>
      </c>
      <c r="GH18" s="46">
        <v>2.9130845991212793</v>
      </c>
      <c r="GI18" s="47">
        <v>2.8802179165771364</v>
      </c>
      <c r="GJ18" s="48">
        <v>2.9726628211852812</v>
      </c>
    </row>
    <row r="19" spans="1:196" ht="12" customHeight="1" x14ac:dyDescent="0.2">
      <c r="A19" s="16"/>
      <c r="B19" s="60" t="s">
        <v>52</v>
      </c>
      <c r="C19" s="43"/>
      <c r="D19" s="44"/>
      <c r="E19" s="44"/>
      <c r="F19" s="45"/>
      <c r="G19" s="44"/>
      <c r="H19" s="44"/>
      <c r="I19" s="44"/>
      <c r="J19" s="44"/>
      <c r="K19" s="43"/>
      <c r="L19" s="44"/>
      <c r="M19" s="61"/>
      <c r="N19" s="62"/>
      <c r="O19" s="61"/>
      <c r="P19" s="61"/>
      <c r="Q19" s="44"/>
      <c r="R19" s="44"/>
      <c r="S19" s="43"/>
      <c r="T19" s="44"/>
      <c r="U19" s="44"/>
      <c r="V19" s="45"/>
      <c r="W19" s="44"/>
      <c r="X19" s="44"/>
      <c r="Y19" s="44"/>
      <c r="Z19" s="44"/>
      <c r="AA19" s="43"/>
      <c r="AB19" s="44"/>
      <c r="AC19" s="44"/>
      <c r="AD19" s="45"/>
      <c r="AE19" s="43"/>
      <c r="AF19" s="44"/>
      <c r="AG19" s="44"/>
      <c r="AH19" s="45"/>
      <c r="AI19" s="44"/>
      <c r="AJ19" s="44"/>
      <c r="AK19" s="44"/>
      <c r="AL19" s="44"/>
      <c r="AM19" s="43"/>
      <c r="AN19" s="44"/>
      <c r="AO19" s="44"/>
      <c r="AP19" s="45"/>
      <c r="AQ19" s="44"/>
      <c r="AU19" s="63"/>
      <c r="AV19" s="44"/>
      <c r="AW19" s="47">
        <v>2.9173312068364621</v>
      </c>
      <c r="AX19" s="48">
        <v>3.0324515776368863</v>
      </c>
      <c r="AY19" s="47">
        <v>3.192907448797448</v>
      </c>
      <c r="AZ19" s="47">
        <v>3.1364286686807463</v>
      </c>
      <c r="BA19" s="47">
        <v>2.7526216177574749</v>
      </c>
      <c r="BB19" s="56">
        <f>[1]JUN15!$M$113/BB21*100</f>
        <v>3.3818901326042048</v>
      </c>
      <c r="BC19" s="57">
        <f>[1]SEP15!$L$112/BC21*100</f>
        <v>3.493686843065849</v>
      </c>
      <c r="BD19" s="56">
        <f>[1]DEC15!$L$112/BD21*100</f>
        <v>3.5330800920289009</v>
      </c>
      <c r="BE19" s="56">
        <f>[4]MAR16!$L$112/BE21*100</f>
        <v>3.6907513107637882</v>
      </c>
      <c r="BF19" s="58">
        <f>[4]JUN16!$L$112/BF21*100</f>
        <v>3.9966108280693926</v>
      </c>
      <c r="BG19" s="57">
        <f>[4]SEP16!$L$112/BG21*100</f>
        <v>4.2385468582740264</v>
      </c>
      <c r="BH19" s="56">
        <f>[4]DEC16!$L$112/BH21*100</f>
        <v>4.1896906896500861</v>
      </c>
      <c r="BI19" s="56">
        <f>+[5]MAR17!$L$112/'A6'!BI21*100</f>
        <v>4.9603316642094217</v>
      </c>
      <c r="BJ19" s="58">
        <f>+[5]JUN17!$L$112/'A6'!BJ21*100</f>
        <v>4.6191539557987733</v>
      </c>
      <c r="BK19" s="56">
        <f>+[5]SEP17!$L$112/'A6'!BK21*100</f>
        <v>4.4753584209784512</v>
      </c>
      <c r="BL19" s="56">
        <f>+[5]DEC17!$L$112/'A6'!BL21*100</f>
        <v>4.4112092224912489</v>
      </c>
      <c r="BM19" s="56">
        <f>+[3]MAR18!$L$112/'A6'!BM21*100</f>
        <v>4.7064123230695962</v>
      </c>
      <c r="BN19" s="58">
        <f>+[3]JUN18!$L$112/'A6'!BN21*100</f>
        <v>32.062635334773695</v>
      </c>
      <c r="BO19" s="56">
        <f>+[3]SEP18!$L$112/'A6'!BO21*100</f>
        <v>27.87273749353481</v>
      </c>
      <c r="BP19" s="56">
        <f>+[3]DEC18!$L$112/'A6'!BP21*100</f>
        <v>27.745311655188097</v>
      </c>
      <c r="BQ19" s="56">
        <f>+[3]MAR19!L112/'A6'!BQ21*100</f>
        <v>0.7018290819788956</v>
      </c>
      <c r="BR19" s="58">
        <f>+[3]JUN19!L112/'A6'!BR21*100</f>
        <v>0.74965248304599763</v>
      </c>
      <c r="BS19" s="57">
        <f>+([3]SEP19!$L$112/'A6'!BS21*100)</f>
        <v>0.69764062455859432</v>
      </c>
      <c r="BT19" s="56">
        <f>+([3]DEC19!$L$112/'A6'!BT21*100)</f>
        <v>0.80097441165421202</v>
      </c>
      <c r="BU19" s="56">
        <f>+([3]MAR20!$L$112/'A6'!BU21*100)</f>
        <v>4.1504275370548509</v>
      </c>
      <c r="BV19" s="56">
        <f>+([3]JUN20!$L$116/'A6'!BV21*100)</f>
        <v>4.0434201854189427</v>
      </c>
      <c r="BW19" s="57">
        <f>[6]UTOS!$CJ$73/BW21*100</f>
        <v>2.6662697423726644E-3</v>
      </c>
      <c r="BX19" s="47">
        <f>+[3]DEC20!L116/'A6'!$BX$21*100</f>
        <v>3.2654358570224558</v>
      </c>
      <c r="BY19" s="47">
        <f>+[3]MAR21!K116/'A6'!$BY$21*100</f>
        <v>3.0505202012666062</v>
      </c>
      <c r="BZ19" s="48">
        <f>+[3]JUN21!L116/'A6'!$BZ$21*100</f>
        <v>3.1677709514358714</v>
      </c>
      <c r="CA19" s="46">
        <f>+[3]SEP21!L116/'A6'!$CA$21*100</f>
        <v>4.0556044059908301</v>
      </c>
      <c r="CB19" s="47">
        <f>+[3]DEC21!L116/'A6'!$CB$21*100</f>
        <v>4.1941267584448791</v>
      </c>
      <c r="CC19" s="47">
        <f>+[3]MAR22!L116/'A6'!$CC$21*100</f>
        <v>4.1636969424962</v>
      </c>
      <c r="CD19" s="47">
        <f>+[3]JUN22!L116/'A6'!$CD$21*100</f>
        <v>4.3118809551856083</v>
      </c>
      <c r="CE19" s="46">
        <f>+[3]SEP22!L116/'A6'!$CE$21*100</f>
        <v>4.6513771570695726</v>
      </c>
      <c r="CF19" s="47">
        <f>+[3]DEC22!L116/'A6'!$CF$21*100</f>
        <v>4.5726706189272246</v>
      </c>
      <c r="CG19" s="47">
        <f>+[3]MAR23!$L$284/'A6'!CG21*100</f>
        <v>6.807277159042374</v>
      </c>
      <c r="CH19" s="47">
        <f>+[3]JUN23!$L$284/'A6'!CH21*100</f>
        <v>7.0526243865886435</v>
      </c>
      <c r="CI19" s="46">
        <f>+[3]SEP23!$L$284/'A6'!CI21*100</f>
        <v>7.164449401913302</v>
      </c>
      <c r="CJ19" s="47">
        <f>+[3]DEC23!$L$284/'A6'!CJ21*100</f>
        <v>6.8761897883477845</v>
      </c>
      <c r="CK19" s="47">
        <v>4.8408554631421499</v>
      </c>
      <c r="CL19" s="47">
        <v>4.9311155020557162</v>
      </c>
      <c r="CM19" s="46">
        <v>5.0218783863018102</v>
      </c>
      <c r="CN19" s="47">
        <v>5.1255315735632623</v>
      </c>
      <c r="CO19" s="47">
        <v>5.0735689917212845</v>
      </c>
      <c r="CP19" s="47">
        <v>5.1502069433502484</v>
      </c>
      <c r="CQ19" s="46">
        <v>5.0705477489429089</v>
      </c>
      <c r="CR19" s="47">
        <v>5.3493455574914037</v>
      </c>
      <c r="CS19" s="48">
        <v>5.6308465890719228</v>
      </c>
      <c r="CT19" s="44"/>
      <c r="CU19" s="44"/>
      <c r="CV19" s="44"/>
      <c r="CW19" s="45"/>
      <c r="CX19" s="44"/>
      <c r="CY19" s="44"/>
      <c r="CZ19" s="44"/>
      <c r="DA19" s="44"/>
      <c r="DB19" s="43"/>
      <c r="DC19" s="44"/>
      <c r="DD19" s="44"/>
      <c r="DE19" s="45"/>
      <c r="DF19" s="44"/>
      <c r="DG19" s="44"/>
      <c r="DH19" s="44"/>
      <c r="DI19" s="44"/>
      <c r="DJ19" s="43"/>
      <c r="DK19" s="44"/>
      <c r="DL19" s="44"/>
      <c r="DM19" s="45"/>
      <c r="DN19" s="44"/>
      <c r="DO19" s="44"/>
      <c r="DP19" s="44"/>
      <c r="DQ19" s="44"/>
      <c r="DR19" s="43"/>
      <c r="DS19" s="44"/>
      <c r="DT19" s="44"/>
      <c r="DU19" s="45"/>
      <c r="DV19" s="43"/>
      <c r="DW19" s="44"/>
      <c r="DX19" s="44"/>
      <c r="DY19" s="45"/>
      <c r="DZ19" s="44"/>
      <c r="EA19" s="44"/>
      <c r="EB19" s="44"/>
      <c r="EC19" s="44"/>
      <c r="ED19" s="43"/>
      <c r="EE19" s="44"/>
      <c r="EF19" s="44"/>
      <c r="EG19" s="45"/>
      <c r="EH19" s="44"/>
      <c r="EI19" s="44"/>
      <c r="EJ19" s="44"/>
      <c r="EK19" s="44"/>
      <c r="EL19" s="43"/>
      <c r="EM19" s="44"/>
      <c r="EN19" s="47">
        <v>2.9037983706608173</v>
      </c>
      <c r="EO19" s="48">
        <v>3.7082824483715506</v>
      </c>
      <c r="EP19" s="47">
        <v>4.2467551802444392</v>
      </c>
      <c r="EQ19" s="47">
        <v>3.9324511220587679</v>
      </c>
      <c r="ER19" s="47">
        <v>3.6631122972333965</v>
      </c>
      <c r="ES19" s="56">
        <f>+([1]JUN15!$M$36+[1]JUN15!$M$43+[1]JUN15!$M$49)/ES$21*100</f>
        <v>4.1132898012624652</v>
      </c>
      <c r="ET19" s="57">
        <f>+([1]SEP15!$L$35+[1]SEP15!$L$42+[1]SEP15!$L$48)/ET$21*100</f>
        <v>4.8810045022846875</v>
      </c>
      <c r="EU19" s="56">
        <f>+([1]DEC15!$L$35+[1]DEC15!$L$42+[1]DEC15!$L$48)/EU$21*100</f>
        <v>5.0489378976151498</v>
      </c>
      <c r="EV19" s="56">
        <f>+([4]MAR16!$L$35+[4]MAR16!$L$42+[4]MAR16!$L$48)/EV$21*100</f>
        <v>5.0951531998944741</v>
      </c>
      <c r="EW19" s="58">
        <f>+([4]JUN16!$L$35+[4]JUN16!$L$42+[4]JUN16!$L$48)/EW$21*100</f>
        <v>5.2034002017862075</v>
      </c>
      <c r="EX19" s="56">
        <f>+([4]SEP16!$L$35+[4]SEP16!$L$42+[4]SEP16!$L$48)/EX$21*100</f>
        <v>5.6062580611282193</v>
      </c>
      <c r="EY19" s="56">
        <f>+([4]DEC16!$L$35+[4]DEC16!$L$42+[4]DEC16!$L$48)/EY$21*100</f>
        <v>5.3834637684623736</v>
      </c>
      <c r="EZ19" s="56">
        <f>+([5]MAR17!$L$35+[5]MAR17!$L$42+[5]MAR17!$L$48)/EZ$21*100</f>
        <v>5.1716086990907542</v>
      </c>
      <c r="FA19" s="56">
        <f>+([5]JUN17!$L$35+[5]JUN17!$L$42+[5]JUN17!$L$48)/FA$21*100</f>
        <v>5.1113315648324917</v>
      </c>
      <c r="FB19" s="57">
        <f>+([5]SEP17!$L$35+[5]SEP17!$L$42+[5]SEP17!$L$48)/FB$21*100</f>
        <v>5.0624388546394128</v>
      </c>
      <c r="FC19" s="56">
        <f>+([5]DEC17!$L$35+[5]DEC17!$L$42+[5]DEC17!$L$48)/FC$21*100</f>
        <v>4.8887987898551319</v>
      </c>
      <c r="FD19" s="56">
        <f>+([3]MAR18!$L$35+[3]MAR18!$L$42+[3]MAR18!$L$48)/FD$21*100</f>
        <v>4.702891648249083</v>
      </c>
      <c r="FE19" s="58">
        <f>+([3]JUN18!$L$35+[3]JUN18!$L$42+[3]JUN18!$L$48)/FE$21*100</f>
        <v>20.380344293366541</v>
      </c>
      <c r="FF19" s="56">
        <f>+([3]SEP18!$L$35+[3]SEP18!$L$42+[3]SEP18!$L$48)/FF$21*100</f>
        <v>20.512620489262705</v>
      </c>
      <c r="FG19" s="56">
        <f>+([3]DEC18!$L$35+[3]DEC18!$L$42+[3]DEC18!$L$48)/FG$21*100+0.4</f>
        <v>19.59786440026652</v>
      </c>
      <c r="FH19" s="56">
        <f>+([3]MAR19!$L$35+[3]MAR19!$L$42+[3]MAR19!$L$48)/FH$21*100</f>
        <v>0.85307166930379918</v>
      </c>
      <c r="FI19" s="56">
        <f>+([3]JUN19!$L$35+[3]JUN19!$L$42+[3]JUN19!$L$48)/FI$21*100</f>
        <v>0.87206064155073482</v>
      </c>
      <c r="FJ19" s="57">
        <f>+([3]SEP19!$L$35+[3]SEP19!$L$42+[3]SEP19!$L$48)/FJ$21*100</f>
        <v>0.85179250515612437</v>
      </c>
      <c r="FK19" s="56">
        <f>+([3]DEC19!$L$35+[3]DEC19!$L$42+[3]DEC19!$L$48+[3]DEC19!$L$107)/FK$21*100</f>
        <v>0.87160526381876735</v>
      </c>
      <c r="FL19" s="56">
        <f>+([3]MAR20!$L$35+[3]MAR20!$L$42+[3]MAR20!$L$48+[3]MAR20!$L$107)/FL$21*100</f>
        <v>4.1728723712344298</v>
      </c>
      <c r="FM19" s="58">
        <f>+([3]JUN20!$L$35+[3]JUN20!$L$42+[3]JUN20!$L$48+[3]JUN20!$L$107)/FM$21*100</f>
        <v>4.3111174082648844</v>
      </c>
      <c r="FN19" s="56">
        <f>+([3]SEP20!$L$35+[3]SEP20!$L$42+[3]SEP20!$L$48+[3]SEP20!$L$107)/FN$21*100</f>
        <v>4.2944911474661058</v>
      </c>
      <c r="FO19" s="56">
        <f>+([3]DEC20!$L$35+[3]DEC20!$L$42+[3]DEC20!$L$48+[3]DEC20!$L$107)/FO$21*100</f>
        <v>4.004486741777959</v>
      </c>
      <c r="FP19" s="56">
        <f>+([3]MAR21!$K$35+[3]MAR21!$K$42+[3]MAR21!$K$48+[3]MAR21!$K$107)/FP$21*100</f>
        <v>3.7506336359777492</v>
      </c>
      <c r="FQ19" s="56">
        <f>+([3]JUN21!$L$35+[3]JUN21!$L$42+[3]JUN21!$L$48+[3]JUN21!$L$107)/FQ$21*100</f>
        <v>4.0164389508098761</v>
      </c>
      <c r="FR19" s="57">
        <f>+([3]SEP21!$L$35+[3]SEP21!$L$42+[3]SEP21!$L$48+[3]SEP21!$L$107)/FR$21*100</f>
        <v>4.3151093764178832</v>
      </c>
      <c r="FS19" s="56">
        <f>+([3]DEC21!$L$35+[3]DEC21!$L$42+[3]DEC21!$L$48+[3]DEC21!$L$107)/FS$21*100</f>
        <v>4.6955319069821932</v>
      </c>
      <c r="FT19" s="56">
        <f>+([3]MAR22!$L$35+[3]MAR22!$L$42+[3]MAR22!$L$48+[3]MAR22!$L$95+[3]MAR22!$L$96+[3]MAR22!$L$107)/FT$21*100</f>
        <v>4.8582089114999931</v>
      </c>
      <c r="FU19" s="58">
        <f>+([3]JUN22!$L$35+[3]JUN22!$L$42+[3]JUN22!$L$48+[3]JUN22!$L$95+[3]JUN22!$L$96+[3]JUN22!$L$107)/FU$21*100</f>
        <v>5.4332532857345575</v>
      </c>
      <c r="FV19" s="56">
        <f>+([3]SEP22!$L$35+[3]SEP22!$L$42+[3]SEP22!$L$48+[3]SEP22!$L$95+[3]SEP22!$L$96+[3]SEP22!$L$107)/FV$21*100</f>
        <v>5.7324162066833813</v>
      </c>
      <c r="FW19" s="56">
        <f>+([3]DEC22!$L$35+[3]DEC22!$L$42+[3]DEC22!$L$48+[3]DEC22!$L$95+[3]DEC22!$L$96+[3]DEC22!$L$107)/FW$21*100</f>
        <v>5.7736633260157832</v>
      </c>
      <c r="FX19" s="56">
        <f>+([3]MAR23!$L$35+[3]MAR23!$L$42+[3]MAR23!$L$48+[3]MAR23!$L$95+[3]MAR23!$L$96+[3]MAR23!$L$107)/FX$21*100</f>
        <v>5.7916354835835806</v>
      </c>
      <c r="FY19" s="56">
        <f>+([3]JUN23!$L$35+[3]JUN23!$L$42+[3]JUN23!$L$48+[3]JUN23!$L$95+[3]JUN23!$L$96+[3]JUN23!$L$107)/FY$21*100</f>
        <v>5.7945487433761125</v>
      </c>
      <c r="FZ19" s="57">
        <f>+([3]SEP23!$L$35+[3]SEP23!$L$42+[3]SEP23!$L$48+[3]SEP23!$L$95+[3]SEP23!$L$96+[3]SEP23!$L$107)/FZ$21*100</f>
        <v>5.6381303850493536</v>
      </c>
      <c r="GA19" s="56">
        <f>+([3]DEC23!$L$35+[3]DEC23!$L$42+[3]DEC23!$L$48+[3]DEC23!$L$95+[3]DEC23!$L$96+[3]DEC23!$L$107)/GA$21*100</f>
        <v>5.5897390225402592</v>
      </c>
      <c r="GB19" s="56">
        <v>5.5466842055619487</v>
      </c>
      <c r="GC19" s="58">
        <v>5.5466840619696329</v>
      </c>
      <c r="GD19" s="57">
        <v>6.5126992828293231</v>
      </c>
      <c r="GE19" s="47">
        <v>6.3508325270217671</v>
      </c>
      <c r="GF19" s="47">
        <v>6.1188795530979743</v>
      </c>
      <c r="GG19" s="47">
        <v>6.1956714095531646</v>
      </c>
      <c r="GH19" s="46">
        <v>6.1034615383514801</v>
      </c>
      <c r="GI19" s="47">
        <v>5.9593498397534024</v>
      </c>
      <c r="GJ19" s="48">
        <v>5.8987253719105981</v>
      </c>
    </row>
    <row r="20" spans="1:196" x14ac:dyDescent="0.2">
      <c r="A20" s="16" t="s">
        <v>53</v>
      </c>
      <c r="B20" s="51"/>
      <c r="C20" s="64" t="e">
        <f>+#REF!+C7+C8+C13</f>
        <v>#REF!</v>
      </c>
      <c r="D20" s="65" t="e">
        <f>+#REF!+D7+D8+D13</f>
        <v>#REF!</v>
      </c>
      <c r="E20" s="65" t="e">
        <f>+#REF!+E7+E8+E13</f>
        <v>#REF!</v>
      </c>
      <c r="F20" s="66" t="e">
        <f>+#REF!+F7+F8+F13</f>
        <v>#REF!</v>
      </c>
      <c r="G20" s="65" t="e">
        <f>+#REF!+G7+G8+G13</f>
        <v>#REF!</v>
      </c>
      <c r="H20" s="65" t="e">
        <f>+#REF!+H7+H8+H13</f>
        <v>#REF!</v>
      </c>
      <c r="I20" s="65" t="e">
        <f>+#REF!+I7+I8+I13</f>
        <v>#REF!</v>
      </c>
      <c r="J20" s="65" t="e">
        <f>+#REF!+J7+J8+J13</f>
        <v>#REF!</v>
      </c>
      <c r="K20" s="64" t="e">
        <f>+#REF!+K7+K8+K13</f>
        <v>#REF!</v>
      </c>
      <c r="L20" s="65" t="e">
        <f>+#REF!+L7+L8+L13</f>
        <v>#REF!</v>
      </c>
      <c r="M20" s="65" t="e">
        <f>+#REF!+M7+M8+M13+M19</f>
        <v>#REF!</v>
      </c>
      <c r="N20" s="66" t="e">
        <f>+#REF!+N7+N8+N13+N19</f>
        <v>#REF!</v>
      </c>
      <c r="O20" s="65" t="e">
        <f>+#REF!+O7+O8+O13</f>
        <v>#REF!</v>
      </c>
      <c r="P20" s="65" t="e">
        <f>+#REF!+P7+P8+P13</f>
        <v>#REF!</v>
      </c>
      <c r="Q20" s="65" t="e">
        <f>+#REF!+Q7+Q8+Q13</f>
        <v>#REF!</v>
      </c>
      <c r="R20" s="65" t="e">
        <f>+#REF!+R7+R8+R13</f>
        <v>#REF!</v>
      </c>
      <c r="S20" s="64" t="e">
        <f>+#REF!+S7+S8+S13</f>
        <v>#REF!</v>
      </c>
      <c r="T20" s="65" t="e">
        <f>+#REF!+T7+T8+T13</f>
        <v>#REF!</v>
      </c>
      <c r="U20" s="65" t="e">
        <f>+#REF!+U7+U8+U13</f>
        <v>#REF!</v>
      </c>
      <c r="V20" s="66" t="e">
        <f>+#REF!+V7+V8+V13</f>
        <v>#REF!</v>
      </c>
      <c r="W20" s="65" t="e">
        <f>+#REF!+W7+W8+W13</f>
        <v>#REF!</v>
      </c>
      <c r="X20" s="65" t="e">
        <f>+#REF!+X7+X8+X13</f>
        <v>#REF!</v>
      </c>
      <c r="Y20" s="65" t="e">
        <f>+#REF!+Y7+Y8+Y13</f>
        <v>#REF!</v>
      </c>
      <c r="Z20" s="65" t="e">
        <f>+#REF!+Z7+Z8+Z13</f>
        <v>#REF!</v>
      </c>
      <c r="AA20" s="64" t="e">
        <f>+#REF!+AA7+AA8+AA13</f>
        <v>#REF!</v>
      </c>
      <c r="AB20" s="65" t="e">
        <f>+#REF!+AB7+AB8+AB13</f>
        <v>#REF!</v>
      </c>
      <c r="AC20" s="65" t="e">
        <f>+#REF!+AC7+AC8+AC13</f>
        <v>#REF!</v>
      </c>
      <c r="AD20" s="66" t="e">
        <f>+#REF!+AD7+AD8+AD13</f>
        <v>#REF!</v>
      </c>
      <c r="AE20" s="64" t="e">
        <f>+#REF!+AE7+AE8+AE13</f>
        <v>#REF!</v>
      </c>
      <c r="AF20" s="65" t="e">
        <f>+#REF!+AF7+AF8+AF13</f>
        <v>#REF!</v>
      </c>
      <c r="AG20" s="65" t="e">
        <f>+#REF!+AG7+AG8+AG13</f>
        <v>#REF!</v>
      </c>
      <c r="AH20" s="66" t="e">
        <f>+#REF!+AH7+AH8+AH13</f>
        <v>#REF!</v>
      </c>
      <c r="AI20" s="65" t="e">
        <f>+#REF!+AI7+AI8+AI13</f>
        <v>#REF!</v>
      </c>
      <c r="AJ20" s="65" t="e">
        <f>+#REF!+AJ7+AJ8+AJ13</f>
        <v>#REF!</v>
      </c>
      <c r="AK20" s="65" t="e">
        <f>+#REF!+AK7+AK8+AK13</f>
        <v>#REF!</v>
      </c>
      <c r="AL20" s="65" t="e">
        <f>+#REF!+AL7+AL8+AL13</f>
        <v>#REF!</v>
      </c>
      <c r="AM20" s="64" t="e">
        <f>+#REF!+AM7+AM8+AM13</f>
        <v>#REF!</v>
      </c>
      <c r="AN20" s="65" t="e">
        <f>+#REF!+AN7+AN8+AN13</f>
        <v>#REF!</v>
      </c>
      <c r="AO20" s="65" t="e">
        <f>+#REF!+AO7+AO8+AO13</f>
        <v>#REF!</v>
      </c>
      <c r="AP20" s="66" t="e">
        <f>+#REF!+AP7+AP8+AP13</f>
        <v>#REF!</v>
      </c>
      <c r="AQ20" s="65" t="e">
        <f>+#REF!+AQ7+AQ8+AQ13</f>
        <v>#REF!</v>
      </c>
      <c r="AR20" s="65" t="e">
        <f>+#REF!+AR7+AR8+AR13</f>
        <v>#REF!</v>
      </c>
      <c r="AS20" s="65" t="e">
        <f>+#REF!+AS7+AS8+AS13</f>
        <v>#REF!</v>
      </c>
      <c r="AT20" s="65" t="e">
        <f>+#REF!+AT7+AT8+AT13</f>
        <v>#REF!</v>
      </c>
      <c r="AU20" s="64" t="e">
        <f>+#REF!+AU7+AU8+AU13</f>
        <v>#REF!</v>
      </c>
      <c r="AV20" s="65" t="e">
        <f>+#REF!+AV7+AV8+AV13</f>
        <v>#REF!</v>
      </c>
      <c r="AW20" s="65" t="e">
        <f>+#REF!+AW7+AW8+AW13</f>
        <v>#REF!</v>
      </c>
      <c r="AX20" s="66" t="e">
        <f>+#REF!+AX7+AX8+AX13</f>
        <v>#REF!</v>
      </c>
      <c r="AY20" s="65" t="e">
        <f>+#REF!+AY7+AY8+AY13</f>
        <v>#REF!</v>
      </c>
      <c r="AZ20" s="65" t="e">
        <f>+#REF!+AZ7+AZ8+AZ13</f>
        <v>#REF!</v>
      </c>
      <c r="BA20" s="65" t="e">
        <f>+#REF!+BA7+BA8+BA13</f>
        <v>#REF!</v>
      </c>
      <c r="BB20" s="65" t="e">
        <f>+#REF!+BB7+BB8+BB13</f>
        <v>#REF!</v>
      </c>
      <c r="BC20" s="64" t="e">
        <f>+#REF!+BC7+BC8+BC13</f>
        <v>#REF!</v>
      </c>
      <c r="BD20" s="65" t="e">
        <f>+#REF!+BD7+BD8+BD13</f>
        <v>#REF!</v>
      </c>
      <c r="BE20" s="65" t="e">
        <f>+#REF!+BE7+BE8+BE13</f>
        <v>#REF!</v>
      </c>
      <c r="BF20" s="66" t="e">
        <f>+#REF!+BF7+BF8+BF13</f>
        <v>#REF!</v>
      </c>
      <c r="BG20" s="64" t="e">
        <f>+#REF!+BG7+BG8+BG13</f>
        <v>#REF!</v>
      </c>
      <c r="BH20" s="65" t="e">
        <f>+#REF!+BH7+BH8+BH13</f>
        <v>#REF!</v>
      </c>
      <c r="BI20" s="65" t="e">
        <f>+#REF!+BI7+BI8+BI13</f>
        <v>#REF!</v>
      </c>
      <c r="BJ20" s="66" t="e">
        <f>+#REF!+BJ7+BJ8+BJ13</f>
        <v>#REF!</v>
      </c>
      <c r="BK20" s="65" t="e">
        <f>+#REF!+BK7+BK8+BK13</f>
        <v>#REF!</v>
      </c>
      <c r="BL20" s="65" t="e">
        <f>+#REF!+BL7+BL8+BL13</f>
        <v>#REF!</v>
      </c>
      <c r="BM20" s="65" t="e">
        <f>+#REF!+BM7+BM8+BM13</f>
        <v>#REF!</v>
      </c>
      <c r="BN20" s="66" t="e">
        <f>+#REF!+BN7+BN8+BN13</f>
        <v>#REF!</v>
      </c>
      <c r="BO20" s="65">
        <f t="shared" ref="BO20:CJ20" si="12">+BO7+BO8+BO13</f>
        <v>99.808070670343938</v>
      </c>
      <c r="BP20" s="65">
        <f t="shared" si="12"/>
        <v>99.812362756723473</v>
      </c>
      <c r="BQ20" s="65">
        <f t="shared" si="12"/>
        <v>99.768386839572827</v>
      </c>
      <c r="BR20" s="66">
        <f t="shared" si="12"/>
        <v>99.772870439494653</v>
      </c>
      <c r="BS20" s="65">
        <f t="shared" si="12"/>
        <v>99.778445581887169</v>
      </c>
      <c r="BT20" s="65">
        <f t="shared" si="12"/>
        <v>99.696613438200416</v>
      </c>
      <c r="BU20" s="65">
        <f t="shared" si="12"/>
        <v>99.184767065300917</v>
      </c>
      <c r="BV20" s="66">
        <f t="shared" si="12"/>
        <v>99.205785602916535</v>
      </c>
      <c r="BW20" s="65">
        <f t="shared" si="12"/>
        <v>95.807079452639528</v>
      </c>
      <c r="BX20" s="65">
        <f t="shared" si="12"/>
        <v>99.242260444870013</v>
      </c>
      <c r="BY20" s="65">
        <f t="shared" si="12"/>
        <v>99.237583742412738</v>
      </c>
      <c r="BZ20" s="66">
        <f t="shared" si="12"/>
        <v>99.263591595100124</v>
      </c>
      <c r="CA20" s="65">
        <f t="shared" si="12"/>
        <v>100</v>
      </c>
      <c r="CB20" s="65">
        <f t="shared" si="12"/>
        <v>99.999999999999972</v>
      </c>
      <c r="CC20" s="65">
        <f t="shared" si="12"/>
        <v>100.00000000000001</v>
      </c>
      <c r="CD20" s="66">
        <f t="shared" si="12"/>
        <v>100</v>
      </c>
      <c r="CE20" s="65">
        <f t="shared" si="12"/>
        <v>100</v>
      </c>
      <c r="CF20" s="65">
        <f t="shared" si="12"/>
        <v>100</v>
      </c>
      <c r="CG20" s="65">
        <f t="shared" si="12"/>
        <v>100</v>
      </c>
      <c r="CH20" s="66">
        <f t="shared" si="12"/>
        <v>99.999999999999986</v>
      </c>
      <c r="CI20" s="64">
        <f t="shared" si="12"/>
        <v>100</v>
      </c>
      <c r="CJ20" s="65">
        <f t="shared" si="12"/>
        <v>100</v>
      </c>
      <c r="CK20" s="65">
        <v>100</v>
      </c>
      <c r="CL20" s="65">
        <v>100</v>
      </c>
      <c r="CM20" s="64">
        <v>99.972255109116261</v>
      </c>
      <c r="CN20" s="65">
        <v>99.96400499630272</v>
      </c>
      <c r="CO20" s="65">
        <v>99.999999999999986</v>
      </c>
      <c r="CP20" s="65">
        <v>100</v>
      </c>
      <c r="CQ20" s="64">
        <v>100</v>
      </c>
      <c r="CR20" s="65">
        <v>100</v>
      </c>
      <c r="CS20" s="66">
        <v>100</v>
      </c>
      <c r="CT20" s="65">
        <f t="shared" ref="CT20:FE20" si="13">+CT7+CT8+CT13</f>
        <v>23.509024091758988</v>
      </c>
      <c r="CU20" s="65">
        <f t="shared" si="13"/>
        <v>24.542156092204003</v>
      </c>
      <c r="CV20" s="65">
        <f t="shared" si="13"/>
        <v>25.228069608782562</v>
      </c>
      <c r="CW20" s="66">
        <f t="shared" si="13"/>
        <v>25.906356879591446</v>
      </c>
      <c r="CX20" s="65">
        <f t="shared" si="13"/>
        <v>26.203331861916503</v>
      </c>
      <c r="CY20" s="65">
        <f t="shared" si="13"/>
        <v>26.751075749256213</v>
      </c>
      <c r="CZ20" s="65">
        <f t="shared" si="13"/>
        <v>27.150332145433403</v>
      </c>
      <c r="DA20" s="65">
        <f t="shared" si="13"/>
        <v>28.462495020510111</v>
      </c>
      <c r="DB20" s="64">
        <f t="shared" si="13"/>
        <v>28.904817275151355</v>
      </c>
      <c r="DC20" s="65">
        <f t="shared" si="13"/>
        <v>87.063069590838467</v>
      </c>
      <c r="DD20" s="65">
        <f t="shared" si="13"/>
        <v>96.12632436486831</v>
      </c>
      <c r="DE20" s="66">
        <f t="shared" si="13"/>
        <v>105.79999999999998</v>
      </c>
      <c r="DF20" s="65">
        <f t="shared" si="13"/>
        <v>106.5</v>
      </c>
      <c r="DG20" s="65">
        <f t="shared" si="13"/>
        <v>105.9</v>
      </c>
      <c r="DH20" s="65">
        <f t="shared" si="13"/>
        <v>36.95723560254519</v>
      </c>
      <c r="DI20" s="65">
        <f t="shared" si="13"/>
        <v>38.595981237640984</v>
      </c>
      <c r="DJ20" s="64">
        <f t="shared" si="13"/>
        <v>40.056183001187897</v>
      </c>
      <c r="DK20" s="65">
        <f t="shared" si="13"/>
        <v>40.752414379690137</v>
      </c>
      <c r="DL20" s="65">
        <f t="shared" si="13"/>
        <v>41.698966060514707</v>
      </c>
      <c r="DM20" s="66">
        <f t="shared" si="13"/>
        <v>42.214410554006371</v>
      </c>
      <c r="DN20" s="65">
        <f t="shared" si="13"/>
        <v>43.136289086752576</v>
      </c>
      <c r="DO20" s="65">
        <f t="shared" si="13"/>
        <v>43.421600399076951</v>
      </c>
      <c r="DP20" s="65">
        <f t="shared" si="13"/>
        <v>44.090287572269887</v>
      </c>
      <c r="DQ20" s="65">
        <f t="shared" si="13"/>
        <v>104.7638610168423</v>
      </c>
      <c r="DR20" s="64">
        <f t="shared" si="13"/>
        <v>104.993093282925</v>
      </c>
      <c r="DS20" s="65">
        <f t="shared" si="13"/>
        <v>105.1934779579133</v>
      </c>
      <c r="DT20" s="65">
        <f t="shared" si="13"/>
        <v>105.03836063950894</v>
      </c>
      <c r="DU20" s="66">
        <f t="shared" si="13"/>
        <v>104.33025950717933</v>
      </c>
      <c r="DV20" s="64">
        <f t="shared" si="13"/>
        <v>108.32272715429033</v>
      </c>
      <c r="DW20" s="65">
        <f t="shared" si="13"/>
        <v>107.80467003910991</v>
      </c>
      <c r="DX20" s="65">
        <f t="shared" si="13"/>
        <v>107.45013415004307</v>
      </c>
      <c r="DY20" s="66">
        <f t="shared" si="13"/>
        <v>107.23437653666171</v>
      </c>
      <c r="DZ20" s="65">
        <f t="shared" si="13"/>
        <v>107.73057865218209</v>
      </c>
      <c r="EA20" s="65">
        <f t="shared" si="13"/>
        <v>106.99033463700201</v>
      </c>
      <c r="EB20" s="65">
        <f t="shared" si="13"/>
        <v>107.22549679717136</v>
      </c>
      <c r="EC20" s="65">
        <f t="shared" si="13"/>
        <v>106.96548179393496</v>
      </c>
      <c r="ED20" s="64">
        <f t="shared" si="13"/>
        <v>107.30813111078076</v>
      </c>
      <c r="EE20" s="65">
        <f t="shared" si="13"/>
        <v>107.25157643927776</v>
      </c>
      <c r="EF20" s="65">
        <f t="shared" si="13"/>
        <v>107.36611106996023</v>
      </c>
      <c r="EG20" s="66">
        <f t="shared" si="13"/>
        <v>107.32829608631856</v>
      </c>
      <c r="EH20" s="65">
        <f t="shared" si="13"/>
        <v>107.33083511013811</v>
      </c>
      <c r="EI20" s="65">
        <f t="shared" si="13"/>
        <v>107.26545205383181</v>
      </c>
      <c r="EJ20" s="65">
        <f t="shared" si="13"/>
        <v>106.86577581469724</v>
      </c>
      <c r="EK20" s="65">
        <f t="shared" si="13"/>
        <v>107.46060013166075</v>
      </c>
      <c r="EL20" s="64">
        <f t="shared" si="13"/>
        <v>107.43398410364505</v>
      </c>
      <c r="EM20" s="65">
        <f t="shared" si="13"/>
        <v>107.38188101773443</v>
      </c>
      <c r="EN20" s="65">
        <f t="shared" si="13"/>
        <v>107.07518034778597</v>
      </c>
      <c r="EO20" s="66">
        <f t="shared" si="13"/>
        <v>107.01033565305254</v>
      </c>
      <c r="EP20" s="65">
        <f t="shared" si="13"/>
        <v>106.47945272523043</v>
      </c>
      <c r="EQ20" s="65">
        <f t="shared" si="13"/>
        <v>105.95825503033348</v>
      </c>
      <c r="ER20" s="65">
        <f t="shared" si="13"/>
        <v>101.1600742464598</v>
      </c>
      <c r="ES20" s="65">
        <f t="shared" si="13"/>
        <v>101.17645743011781</v>
      </c>
      <c r="ET20" s="64">
        <f t="shared" si="13"/>
        <v>101.29155385207176</v>
      </c>
      <c r="EU20" s="65">
        <f t="shared" si="13"/>
        <v>101.24730506610001</v>
      </c>
      <c r="EV20" s="65">
        <f t="shared" si="13"/>
        <v>101.3101604224284</v>
      </c>
      <c r="EW20" s="66">
        <f t="shared" si="13"/>
        <v>101.32792459034764</v>
      </c>
      <c r="EX20" s="65">
        <f t="shared" si="13"/>
        <v>101.19278426923563</v>
      </c>
      <c r="EY20" s="65">
        <f t="shared" si="13"/>
        <v>101.12670474126642</v>
      </c>
      <c r="EZ20" s="65">
        <f t="shared" si="13"/>
        <v>100.96437653566619</v>
      </c>
      <c r="FA20" s="65">
        <f t="shared" si="13"/>
        <v>100.6503213034741</v>
      </c>
      <c r="FB20" s="64">
        <f t="shared" si="13"/>
        <v>100.68798282835333</v>
      </c>
      <c r="FC20" s="65">
        <f t="shared" si="13"/>
        <v>100.68207252034699</v>
      </c>
      <c r="FD20" s="65">
        <f t="shared" si="13"/>
        <v>100.71231042695089</v>
      </c>
      <c r="FE20" s="66">
        <f t="shared" si="13"/>
        <v>100.48438030876818</v>
      </c>
      <c r="FF20" s="65">
        <f t="shared" ref="FF20:GA20" si="14">+FF7+FF8+FF13</f>
        <v>100.52703892944319</v>
      </c>
      <c r="FG20" s="65">
        <f t="shared" si="14"/>
        <v>100.63288365755429</v>
      </c>
      <c r="FH20" s="65">
        <f t="shared" si="14"/>
        <v>100.84818423111423</v>
      </c>
      <c r="FI20" s="65">
        <f t="shared" si="14"/>
        <v>100.61463709383291</v>
      </c>
      <c r="FJ20" s="64">
        <f t="shared" si="14"/>
        <v>100.61007342391405</v>
      </c>
      <c r="FK20" s="65">
        <f t="shared" si="14"/>
        <v>100.66989455524785</v>
      </c>
      <c r="FL20" s="65">
        <f t="shared" si="14"/>
        <v>100.79455988182451</v>
      </c>
      <c r="FM20" s="66">
        <f t="shared" si="14"/>
        <v>100.72500002999764</v>
      </c>
      <c r="FN20" s="65">
        <f t="shared" si="14"/>
        <v>100.98591709200788</v>
      </c>
      <c r="FO20" s="65">
        <f t="shared" si="14"/>
        <v>100.69869291696105</v>
      </c>
      <c r="FP20" s="65">
        <f t="shared" si="14"/>
        <v>100.68241200586537</v>
      </c>
      <c r="FQ20" s="65">
        <f t="shared" si="14"/>
        <v>101.3237603358105</v>
      </c>
      <c r="FR20" s="64">
        <f t="shared" si="14"/>
        <v>100</v>
      </c>
      <c r="FS20" s="65">
        <f t="shared" si="14"/>
        <v>100.00256373311464</v>
      </c>
      <c r="FT20" s="65">
        <f t="shared" si="14"/>
        <v>99.999999999999986</v>
      </c>
      <c r="FU20" s="66">
        <f t="shared" si="14"/>
        <v>100.00000000000003</v>
      </c>
      <c r="FV20" s="65">
        <f t="shared" si="14"/>
        <v>99.999999999999986</v>
      </c>
      <c r="FW20" s="65">
        <f t="shared" si="14"/>
        <v>100.00000000000003</v>
      </c>
      <c r="FX20" s="65">
        <f t="shared" si="14"/>
        <v>100</v>
      </c>
      <c r="FY20" s="65">
        <f t="shared" si="14"/>
        <v>100.00000000000001</v>
      </c>
      <c r="FZ20" s="64">
        <f t="shared" si="14"/>
        <v>100.01136399120784</v>
      </c>
      <c r="GA20" s="65">
        <f t="shared" si="14"/>
        <v>99.999999999999972</v>
      </c>
      <c r="GB20" s="65">
        <v>100</v>
      </c>
      <c r="GC20" s="66">
        <v>100.00000000000001</v>
      </c>
      <c r="GD20" s="64">
        <v>100.00000000000001</v>
      </c>
      <c r="GE20" s="65">
        <v>100</v>
      </c>
      <c r="GF20" s="65">
        <v>100</v>
      </c>
      <c r="GG20" s="65">
        <v>100</v>
      </c>
      <c r="GH20" s="64">
        <v>100</v>
      </c>
      <c r="GI20" s="65">
        <v>100.00000000000001</v>
      </c>
      <c r="GJ20" s="66">
        <v>100.00000000000001</v>
      </c>
    </row>
    <row r="21" spans="1:196" ht="12" customHeight="1" x14ac:dyDescent="0.2">
      <c r="A21" s="16" t="s">
        <v>54</v>
      </c>
      <c r="B21" s="51"/>
      <c r="C21" s="67">
        <v>1008.98</v>
      </c>
      <c r="D21" s="68">
        <v>1020.18</v>
      </c>
      <c r="E21" s="68">
        <v>1038.8800000000001</v>
      </c>
      <c r="F21" s="69">
        <v>1054.44</v>
      </c>
      <c r="G21" s="68">
        <v>1081.94</v>
      </c>
      <c r="H21" s="68">
        <v>1147.6699999999998</v>
      </c>
      <c r="I21" s="68">
        <v>1161.3899999999999</v>
      </c>
      <c r="J21" s="68">
        <v>1176.73</v>
      </c>
      <c r="K21" s="67">
        <v>1220.75</v>
      </c>
      <c r="L21" s="68">
        <v>1242.69</v>
      </c>
      <c r="M21" s="68">
        <v>1269.78</v>
      </c>
      <c r="N21" s="69">
        <v>1304.23</v>
      </c>
      <c r="O21" s="68">
        <v>1311.4099999999999</v>
      </c>
      <c r="P21" s="68">
        <v>1339.6</v>
      </c>
      <c r="Q21" s="68">
        <v>1340.0700000000002</v>
      </c>
      <c r="R21" s="68">
        <v>1408.98</v>
      </c>
      <c r="S21" s="67">
        <v>1446.34</v>
      </c>
      <c r="T21" s="68">
        <v>1508.29</v>
      </c>
      <c r="U21" s="68">
        <v>1558.66</v>
      </c>
      <c r="V21" s="69">
        <v>1588.8999999999999</v>
      </c>
      <c r="W21" s="68">
        <v>1620.7600000000002</v>
      </c>
      <c r="X21" s="68">
        <v>1681.3600000000001</v>
      </c>
      <c r="Y21" s="68">
        <v>1731.3410000000001</v>
      </c>
      <c r="Z21" s="68">
        <v>1770.1529999999998</v>
      </c>
      <c r="AA21" s="67">
        <v>1805.2530000000002</v>
      </c>
      <c r="AB21" s="68">
        <v>1821.1249999999995</v>
      </c>
      <c r="AC21" s="68">
        <v>1867.8860000000002</v>
      </c>
      <c r="AD21" s="69">
        <v>1912.4750000000001</v>
      </c>
      <c r="AE21" s="67">
        <v>1999.848</v>
      </c>
      <c r="AF21" s="68">
        <v>2093.9279999999999</v>
      </c>
      <c r="AG21" s="68">
        <v>2083.0569999999998</v>
      </c>
      <c r="AH21" s="69">
        <v>2168.4370000000004</v>
      </c>
      <c r="AI21" s="68">
        <v>2234.15</v>
      </c>
      <c r="AJ21" s="68">
        <v>2229.1440000000002</v>
      </c>
      <c r="AK21" s="68">
        <v>2161.9690000000001</v>
      </c>
      <c r="AL21" s="68">
        <v>2146.7730000000001</v>
      </c>
      <c r="AM21" s="67">
        <v>2102.433</v>
      </c>
      <c r="AN21" s="68">
        <v>2158.5060000000003</v>
      </c>
      <c r="AO21" s="68">
        <v>2122.598</v>
      </c>
      <c r="AP21" s="69">
        <v>2189.0750000000003</v>
      </c>
      <c r="AQ21" s="68">
        <v>2190.9359999999997</v>
      </c>
      <c r="AR21" s="68">
        <v>2184.1559999999999</v>
      </c>
      <c r="AS21" s="68">
        <v>2147.7530000000006</v>
      </c>
      <c r="AT21" s="68">
        <v>2147.7530000000006</v>
      </c>
      <c r="AU21" s="67">
        <v>2256.654759</v>
      </c>
      <c r="AV21" s="68">
        <v>2342.0756240000001</v>
      </c>
      <c r="AW21" s="70">
        <v>2525.9044920000001</v>
      </c>
      <c r="AX21" s="71">
        <v>2599.7777040000001</v>
      </c>
      <c r="AY21" s="70">
        <v>2588.5185000000001</v>
      </c>
      <c r="AZ21" s="70">
        <v>2673.4547110000003</v>
      </c>
      <c r="BA21" s="70">
        <v>2800.4575530000002</v>
      </c>
      <c r="BB21" s="70">
        <f>+[1]JUN15!$S$113</f>
        <v>2918.3680169999998</v>
      </c>
      <c r="BC21" s="72">
        <f>+[1]SEP15!$R$112+563.484</f>
        <v>2962.9140689999999</v>
      </c>
      <c r="BD21" s="70">
        <f>+[1]DEC15!$R$112+559.643</f>
        <v>3038.0725939999998</v>
      </c>
      <c r="BE21" s="70">
        <f>+[4]MAR16!$R$112+551.143</f>
        <v>3100.8012560000002</v>
      </c>
      <c r="BF21" s="71">
        <f>+[4]JUN16!$R$112+505.306</f>
        <v>3051.8404530000003</v>
      </c>
      <c r="BG21" s="72">
        <f>+[4]SEP16!$R$112+518.277</f>
        <v>3114.1974930000001</v>
      </c>
      <c r="BH21" s="70">
        <f>+[4]DEC16!$R$112+503.951</f>
        <v>3142.3271489999997</v>
      </c>
      <c r="BI21" s="70">
        <f>+[5]MAR17!$H$112+[5]MAR17!$Q$112+'[2]CBS-CS'!$GD$657</f>
        <v>2688.9287859999999</v>
      </c>
      <c r="BJ21" s="71">
        <f>+[5]JUN17!$H$112+[5]JUN17!$Q$112+'[2]CBS-CS'!$GG$657</f>
        <v>2712.3749760000001</v>
      </c>
      <c r="BK21" s="70">
        <f>+[5]SEP17!$H$112+[5]SEP17!$Q$112+'[2]CBS-CS'!$GJ$657</f>
        <v>2799.5249589999999</v>
      </c>
      <c r="BL21" s="70">
        <f>+[5]DEC17!$H$112+[5]DEC17!$Q$112+'[2]CBS-CS'!$GM$657</f>
        <v>2886.7040890000003</v>
      </c>
      <c r="BM21" s="70">
        <f>+[3]MAR18!$H$112+[3]MAR18!$Q$112+'[2]CBS-CS'!$GP$657</f>
        <v>2775.4527660000003</v>
      </c>
      <c r="BN21" s="71">
        <f>+[3]JUN18!$H$112+[3]JUN18!$Q$112+'[2]CBS-CS'!$GS$657</f>
        <v>4189.4942040000005</v>
      </c>
      <c r="BO21" s="70">
        <f>+[3]SEP18!$H$112+[3]SEP18!$Q$112+'[2]CBS-CS'!$GV$658</f>
        <v>4882.0052760000008</v>
      </c>
      <c r="BP21" s="70">
        <f>+[3]DEC18!$H$112+[3]DEC18!$Q$112+'[2]CBS-CS'!$GY$658</f>
        <v>4993.6781399999991</v>
      </c>
      <c r="BQ21" s="70">
        <f>+[3]MAR19!$H$112+[3]MAR19!$Q$112+'[2]CBS-CS'!$HB$658</f>
        <v>4045.5386829999998</v>
      </c>
      <c r="BR21" s="71">
        <f>+[3]JUN19!$H$112+[3]JUN19!$Q$112+'[2]CBS-CS'!$HE$658</f>
        <v>4125.3987280000001</v>
      </c>
      <c r="BS21" s="70">
        <f>+[3]SEP19!$H$112+[3]SEP19!$Q$112+'[2]CBS-CS'!$HH$658</f>
        <v>4229.2092750000002</v>
      </c>
      <c r="BT21" s="70">
        <f>+[3]DEC19!$H$112+[3]DEC19!$Q$112+'[2]CBS-CS'!$HK$658</f>
        <v>3788.8955699999997</v>
      </c>
      <c r="BU21" s="70">
        <f>+[3]MAR20!$H$112+[3]MAR20!$Q$112+'[2]CBS-CS'!$HN$658</f>
        <v>4010.8781929999996</v>
      </c>
      <c r="BV21" s="71">
        <f>+[3]JUN20!$H$116+[3]JUN20!$Q$116+'[2]CBS-CS'!$HQ$658</f>
        <v>4117.0243350000001</v>
      </c>
      <c r="BW21" s="70">
        <f>+[3]JUN20!$H$116+[3]JUN20!$Q$116+'[2]CBS-CS'!$HT$658</f>
        <v>4204.5633349999998</v>
      </c>
      <c r="BX21" s="70">
        <f>+[3]DEC20!$R$116+'[2]CBS-CS'!$HW$658</f>
        <v>4315.2029980000007</v>
      </c>
      <c r="BY21" s="70">
        <f>+[3]MAR21!$Q$116+'[2]CBS-CS'!$HZ$658</f>
        <v>4288.7333100000005</v>
      </c>
      <c r="BZ21" s="71">
        <f>+[3]JUN21!$R$116+'[2]CBS-CS'!$IC$658</f>
        <v>4440.1991859999998</v>
      </c>
      <c r="CA21" s="72">
        <f>+[3]SEP21!$R$116+'[2]CBS-CS'!$IF$658</f>
        <v>4470.4548780000005</v>
      </c>
      <c r="CB21" s="70">
        <f>+[3]DEC21!$R$116+'[2]CBS-CS'!$II$658</f>
        <v>4551.5132230000008</v>
      </c>
      <c r="CC21" s="70">
        <f>+[3]MAR22!$R$116+'[2]CBS-CS'!$IL$658</f>
        <v>4551.223747</v>
      </c>
      <c r="CD21" s="70">
        <f>+[3]JUN22!$R$116+'[2]CBS-CS'!$IO$658</f>
        <v>4741.383914</v>
      </c>
      <c r="CE21" s="72">
        <f>+[3]SEP22!$R$116+'[2]CBS-CS'!$IR$658</f>
        <v>4766.6383850000002</v>
      </c>
      <c r="CF21" s="70">
        <f>+[3]DEC22!$R$116+'[2]CBS-CS'!$IV$658</f>
        <v>4981.9659009999996</v>
      </c>
      <c r="CG21" s="70">
        <f>'[2]CBS-CS'!$IX$275+[3]MAR23!Q284</f>
        <v>5170.2293410000002</v>
      </c>
      <c r="CH21" s="70">
        <f>'[2]CBS-CS'!$JA$275+[3]JUN23!H284+[3]JUN23!P284</f>
        <v>5522.8935450000008</v>
      </c>
      <c r="CI21" s="72">
        <f>'[2]CBS-CS'!$JD$275+[3]SEP23!H284+[3]SEP23!P284</f>
        <v>5600.1911730000002</v>
      </c>
      <c r="CJ21" s="70">
        <f>'[2]CBS-CS'!$JH$275+[3]DEC23!H284+[3]DEC23!P284</f>
        <v>5839.430402</v>
      </c>
      <c r="CK21" s="70">
        <v>5884.4329720000005</v>
      </c>
      <c r="CL21" s="70">
        <v>6055.1253539999998</v>
      </c>
      <c r="CM21" s="72">
        <v>6193.5006600000006</v>
      </c>
      <c r="CN21" s="70">
        <v>6320.5567530000008</v>
      </c>
      <c r="CO21" s="70">
        <v>6437.9083350000001</v>
      </c>
      <c r="CP21" s="70">
        <v>6605.4898520000006</v>
      </c>
      <c r="CQ21" s="72">
        <v>6687.0405090000004</v>
      </c>
      <c r="CR21" s="70">
        <v>6818.8548499999997</v>
      </c>
      <c r="CS21" s="71">
        <v>6749.2997009999999</v>
      </c>
      <c r="CT21" s="68">
        <v>2229.1440000000002</v>
      </c>
      <c r="CU21" s="68">
        <v>2229.1440000000002</v>
      </c>
      <c r="CV21" s="68">
        <v>2229.1440000000002</v>
      </c>
      <c r="CW21" s="69">
        <v>2229.1440000000002</v>
      </c>
      <c r="CX21" s="68">
        <v>2229.1440000000002</v>
      </c>
      <c r="CY21" s="68">
        <v>2229.1440000000002</v>
      </c>
      <c r="CZ21" s="68">
        <v>2229.1440000000002</v>
      </c>
      <c r="DA21" s="68">
        <v>2229.1440000000002</v>
      </c>
      <c r="DB21" s="67">
        <v>2229.1440000000002</v>
      </c>
      <c r="DC21" s="68">
        <v>2229.1440000000002</v>
      </c>
      <c r="DD21" s="68">
        <v>2229.1440000000002</v>
      </c>
      <c r="DE21" s="69">
        <v>2229.1440000000002</v>
      </c>
      <c r="DF21" s="68">
        <v>2229.1440000000002</v>
      </c>
      <c r="DG21" s="68">
        <v>2229.1440000000002</v>
      </c>
      <c r="DH21" s="68">
        <v>2229.1440000000002</v>
      </c>
      <c r="DI21" s="68">
        <v>2229.1440000000002</v>
      </c>
      <c r="DJ21" s="67">
        <v>2229.1440000000002</v>
      </c>
      <c r="DK21" s="68">
        <v>2229.1440000000002</v>
      </c>
      <c r="DL21" s="68">
        <v>2229.1440000000002</v>
      </c>
      <c r="DM21" s="69">
        <v>2229.1440000000002</v>
      </c>
      <c r="DN21" s="68">
        <v>2229.1440000000002</v>
      </c>
      <c r="DO21" s="68">
        <v>2229.1440000000002</v>
      </c>
      <c r="DP21" s="68">
        <v>2229.1440000000002</v>
      </c>
      <c r="DQ21" s="68">
        <v>951.77</v>
      </c>
      <c r="DR21" s="67">
        <v>982.37699999999995</v>
      </c>
      <c r="DS21" s="68">
        <v>1011.769</v>
      </c>
      <c r="DT21" s="68">
        <v>1010.1500000000002</v>
      </c>
      <c r="DU21" s="69">
        <v>1024.6730000000002</v>
      </c>
      <c r="DV21" s="67">
        <v>997.84600000000012</v>
      </c>
      <c r="DW21" s="68">
        <v>1010.741</v>
      </c>
      <c r="DX21" s="68">
        <v>1024.5990000000002</v>
      </c>
      <c r="DY21" s="69">
        <v>1047.319</v>
      </c>
      <c r="DZ21" s="68">
        <v>1040.556</v>
      </c>
      <c r="EA21" s="68">
        <v>1083.3529999999998</v>
      </c>
      <c r="EB21" s="68">
        <v>1087.164</v>
      </c>
      <c r="EC21" s="68">
        <v>1110.9209999999998</v>
      </c>
      <c r="ED21" s="67">
        <v>1116.674</v>
      </c>
      <c r="EE21" s="68">
        <v>1130.2370000000001</v>
      </c>
      <c r="EF21" s="68">
        <v>1120.5369999999998</v>
      </c>
      <c r="EG21" s="69">
        <v>1102.0570000000002</v>
      </c>
      <c r="EH21" s="68">
        <v>1121.864</v>
      </c>
      <c r="EI21" s="68">
        <v>1138.3600000000001</v>
      </c>
      <c r="EJ21" s="68">
        <v>1151.931</v>
      </c>
      <c r="EK21" s="68">
        <v>1143.8489999999999</v>
      </c>
      <c r="EL21" s="67">
        <v>1170.476003</v>
      </c>
      <c r="EM21" s="68">
        <v>1204.706494</v>
      </c>
      <c r="EN21" s="70">
        <v>1253.0139960000001</v>
      </c>
      <c r="EO21" s="71">
        <v>1258.1565899999998</v>
      </c>
      <c r="EP21" s="70">
        <v>1330.4981709999997</v>
      </c>
      <c r="EQ21" s="70">
        <v>1427.5320470000001</v>
      </c>
      <c r="ER21" s="70">
        <v>1522.230155</v>
      </c>
      <c r="ES21" s="70">
        <f>+[1]JUN15!$S$36+[1]JUN15!$S$43+[1]JUN15!$S$49</f>
        <v>1496.1017330000002</v>
      </c>
      <c r="ET21" s="72">
        <f>+[1]SEP15!$R$35+[1]SEP15!$R$42+[1]SEP15!$R$48+[3]A9!FL13+[3]A9!FL20</f>
        <v>1563.1772510000001</v>
      </c>
      <c r="EU21" s="70">
        <f>+[1]DEC15!$R$35+[1]DEC15!$R$42+[1]DEC15!$R$48+[3]A9!FO13+[3]A9!FO20</f>
        <v>1578.167203</v>
      </c>
      <c r="EV21" s="70">
        <f>+[4]MAR16!$R$35+[4]MAR16!$R$42+[4]MAR16!$R$48+[3]A9!FR13+[3]A9!FR20</f>
        <v>1622.025693</v>
      </c>
      <c r="EW21" s="71">
        <f>+[4]JUN16!$R$35+[4]JUN16!$R$42+[4]JUN16!$R$48+[3]A9!FU13+[3]A9!FU20</f>
        <v>1642.3372349999997</v>
      </c>
      <c r="EX21" s="70">
        <f>+[4]SEP16!$R$35+[4]SEP16!$R$42+[4]SEP16!$R$48+[3]A9!FX13+[3]A9!FX20</f>
        <v>1734.3454749999999</v>
      </c>
      <c r="EY21" s="70">
        <f>+[4]DEC16!$R$35+[4]DEC16!$R$42+[4]DEC16!$R$48+[3]A9!GA13+[3]A9!GA20</f>
        <v>1782.099539</v>
      </c>
      <c r="EZ21" s="70">
        <f>+[5]MAR17!$R$35+[5]MAR17!$R$42+[5]MAR17!$R$48+[3]A9!GD13+[3]A9!GD20</f>
        <v>1795.3568299999999</v>
      </c>
      <c r="FA21" s="70">
        <f>+[5]JUN17!$R$35+[5]JUN17!$R$42+[5]JUN17!$R$48+[3]A9!GE13+[3]A9!GE20</f>
        <v>1801.1096879999998</v>
      </c>
      <c r="FB21" s="72">
        <f>+[5]SEP17!$R$35+[5]SEP17!$R$42+[5]SEP17!$R$48+[3]A9!GF13+[3]A9!GF20</f>
        <v>1818.50469</v>
      </c>
      <c r="FC21" s="70">
        <f>+[5]DEC17!$R$35+[5]DEC17!$R$42+[5]DEC17!$R$48+[3]A9!GM13+[3]A9!GM20</f>
        <v>1828.3979529999999</v>
      </c>
      <c r="FD21" s="70">
        <f>+[3]MAR18!$R$35+[3]MAR18!$R$42+[3]MAR18!$R$48+[3]A9!GP13+[3]A9!GP20</f>
        <v>1813.3947660000001</v>
      </c>
      <c r="FE21" s="71">
        <f>+[3]JUN18!$R$35+[3]JUN18!$R$42+[3]JUN18!$R$48+[3]A9!GS13+[3]A9!GS20</f>
        <v>2352.6967949999998</v>
      </c>
      <c r="FF21" s="70">
        <f>+[3]SEP18!$R$35+[3]SEP18!$R$42+[3]SEP18!$R$48+[3]A9!GK13+[3]A9!GK20</f>
        <v>2423.9196169999996</v>
      </c>
      <c r="FG21" s="70">
        <f>+[3]DEC18!$R$35+[3]DEC18!$R$42+[3]DEC18!$R$48+[3]A9!$GY$13+[3]A9!$GY$20+[3]A9!$GY$17+[3]DEC18!$R$87+[3]DEC18!$R$89+[3]DEC18!$R$90+[3]DEC18!$R$93+[3]DEC18!$R$94+[3]DEC18!$R$95+[3]DEC18!$R$96+[3]DEC18!$R$107</f>
        <v>2589.9205330000004</v>
      </c>
      <c r="FH21" s="70">
        <f>+[3]MAR19!$R$35+[3]MAR19!$R$42+[3]MAR19!$R$48+[3]A9!$HB$13+[3]A9!$HB$20+[3]A9!$HB$17+[3]MAR19!$R$87+[3]MAR19!$R$89+[3]MAR19!$R$90+[3]MAR19!$R$93+[3]MAR19!$R$94+[3]MAR19!$R$95+[3]MAR19!$R$96+[3]MAR19!$R$107</f>
        <v>2064.2920909999998</v>
      </c>
      <c r="FI21" s="70">
        <f>+[3]JUN19!$R$35+[3]JUN19!$R$42+[3]JUN19!$R$48+[3]A9!$HE$13+[3]A9!$HE$20+[3]A9!$HE$17+[3]JUN19!$R$87+[3]JUN19!$R$89+[3]JUN19!$R$90+[3]JUN19!$R$93+[3]JUN19!$R$94+[3]JUN19!$R$95+[3]JUN19!$R$96+[3]JUN19!$R$107</f>
        <v>2087.4997830000002</v>
      </c>
      <c r="FJ21" s="72">
        <f>+[3]SEP19!$R$35+[3]SEP19!$R$42+[3]SEP19!$R$48+[3]A9!$HH$13+[3]A9!$HH$20+[3]A9!$HH$17+[3]SEP19!$R$87+[3]SEP19!$R$89+[3]SEP19!$R$90+[3]SEP19!$R$93+[3]SEP19!$R$94+[3]SEP19!$R$95+[3]SEP19!$R$96+[3]SEP19!$R$107</f>
        <v>2153.7571520000001</v>
      </c>
      <c r="FK21" s="70">
        <f>+[3]DEC19!$R$35+[3]DEC19!$R$42+[3]DEC19!$R$48+[3]A9!$HK$13+[3]A9!$HK$20+[3]A9!$HK$17+[3]DEC19!$R$87+[3]DEC19!$R$89+[3]DEC19!$R$90+[3]DEC19!$R$93+[3]DEC19!$R$94+[3]DEC19!$R$95+[3]DEC19!$R$96+[3]DEC19!$R$107</f>
        <v>2090.4108495366436</v>
      </c>
      <c r="FL21" s="70">
        <f>+[3]MAR20!$R$35+[3]MAR20!$R$42+[3]MAR20!$R$48+[3]A9!$HN$13+[3]A9!$HN$20+[3]A9!$HN$17+[3]MAR20!$R$87+[3]MAR20!$R$89+[3]MAR20!$R$90+[3]MAR20!$R$93+[3]MAR20!$R$94+[3]MAR20!$R$95+[3]MAR20!$R$96+[3]MAR20!$R$107</f>
        <v>2163.1504146218936</v>
      </c>
      <c r="FM21" s="71">
        <f>+[3]JUN20!$R$35+[3]JUN20!$R$42+[3]JUN20!$R$48+[3]A9!$HQ$13+[3]A9!$HQ$20+[3]A9!$HQ$17+[3]JUN20!$R$87+[3]JUN20!$R$89+[3]JUN20!$R$90+[3]JUN20!$R$93+[3]JUN20!$R$94+[3]JUN20!$R$95+[3]JUN20!$R$96+[3]JUN20!$R$107</f>
        <v>2151.8583284730635</v>
      </c>
      <c r="FN21" s="70">
        <f>[3]A9!HT13+[3]A9!HT17+[3]A9!HT20+[3]SEP20!C35+[3]SEP20!H35+[3]SEP20!H42+[3]SEP20!H48+[3]SEP20!H95+[3]SEP20!H96+[3]SEP20!H107+[3]SEP20!P35+[3]SEP20!P42+[3]SEP20!P48</f>
        <v>2160.1893173010012</v>
      </c>
      <c r="FO21" s="70">
        <f>[3]A9!$HW$13+[3]A9!$HW$17+[3]A9!$HW$20+[3]DEC20!$C$35+[3]DEC20!$H$35+[3]DEC20!$H$42+[3]DEC20!$H$48+[3]DEC20!$H$95+[3]DEC20!$H$96+[3]DEC20!$H$107+[7]COMBINclaimsSHC!$FE$6+[7]COMBINclaimsSHC!$FE$10+[7]COMBINclaimsSHC!$FE$14+[3]DEC20!$O$35+[3]DEC20!$O$42+[3]DEC20!$O$48+[3]DEC20!$O$107+[3]DEC20!$L$35+[3]DEC20!$L$42+[3]DEC20!$L$48+[3]DEC20!$L$107+[3]DEC20!$M$35+[3]DEC20!$M$42+[3]DEC20!$M$48+[3]DEC20!$M$107+[3]DEC20!$N$35+[3]DEC20!$N$42+[3]DEC20!$N$48+[3]DEC20!$N$107</f>
        <v>2206.8172452173908</v>
      </c>
      <c r="FP21" s="70">
        <f>+[3]MAR21!Q35+[3]MAR21!Q42+[3]MAR21!Q48+[3]MAR21!Q95+[3]MAR21!Q96+[3]MAR21!Q107+[3]A9!HZ13+[3]A9!HZ17+[3]A9!HZ20+([3]MAR21!$C$35)</f>
        <v>2188.747208272704</v>
      </c>
      <c r="FQ21" s="70">
        <f>+[3]JUN21!R35+[3]JUN21!R42+[3]JUN21!R48+[3]JUN21!R95+[3]JUN21!R96+[3]JUN21!R107+[3]A9!IC13+[3]A9!IC17+[3]A9!IC20</f>
        <v>2186.7623553020753</v>
      </c>
      <c r="FR21" s="72">
        <f>+[3]SEP21!$R$35+[3]SEP21!$R$42+[3]SEP21!$R$48+[3]SEP21!$R$95+[3]SEP21!$R$96+[3]SEP21!$R$107+[3]A9!IF13+[3]A9!IF17+[3]A9!IF20</f>
        <v>2259.0010240000001</v>
      </c>
      <c r="FS21" s="70">
        <f>+[3]DEC21!$R$35+[3]DEC21!$R$42+[3]DEC21!$R$48+[3]DEC21!$R$95+[3]DEC21!$R$96+[3]DEC21!$R$107+[3]A9!II13+[3]A9!II17+[3]A9!II20</f>
        <v>2301.3315880000005</v>
      </c>
      <c r="FT21" s="70">
        <f>+[3]MAR22!$R$35+[3]MAR22!$R$42+[3]MAR22!$R$48+[3]MAR22!$R$95+[3]MAR22!$R$96+[3]MAR22!$R$107+[3]A9!IL13+[3]A9!IL17+[3]A9!IL20</f>
        <v>2303.6351470000004</v>
      </c>
      <c r="FU21" s="71">
        <f>+[3]JUN22!$R$35+[3]JUN22!$R$42+[3]JUN22!$R$48+[3]JUN22!$R$95+[3]JUN22!$R$96+[3]JUN22!$R$107+[3]A9!IO13+[3]A9!IO17+[3]A9!IO20</f>
        <v>2306.9657239999997</v>
      </c>
      <c r="FV21" s="70">
        <f>+[3]SEP22!$R$35+[3]SEP22!$R$42+[3]SEP22!$R$48+[3]SEP22!$R$95+[3]SEP22!$R$96+[3]SEP22!$R$107+[3]A9!IR13+[3]A9!IR17+[3]A9!IR20</f>
        <v>2310.1011550000003</v>
      </c>
      <c r="FW21" s="70">
        <f>+[3]DEC22!$R$35+[3]DEC22!$R$42+[3]DEC22!$R$48+[3]DEC22!$R$95+[3]DEC22!$R$96+[3]DEC22!$R$107+[3]A9!IU13+[3]A9!IU17+[3]A9!IU20</f>
        <v>2315.8152709999995</v>
      </c>
      <c r="FX21" s="70">
        <f>+[3]MAR23!$Q$35+[3]MAR23!$Q$42+[3]MAR23!$Q$48+[3]MAR23!$Q$95+[3]MAR23!$Q$96+[3]MAR23!$Q$107+[3]A9!IX13+[3]A9!IX17+[3]A9!IX20</f>
        <v>2298.0836480000003</v>
      </c>
      <c r="FY21" s="70">
        <f>+[3]JUN23!$Q$35+[3]JUN23!$Q$42+[3]JUN23!$Q$48+[3]JUN23!$Q$95+[3]JUN23!$Q$96+[3]JUN23!$Q$107+[3]A9!JA13+[3]A9!JA17+[3]A9!JA20</f>
        <v>2301.8841829999997</v>
      </c>
      <c r="FZ21" s="72">
        <f>+[3]SEP23!$Q$35+[3]SEP23!$Q$42+[3]SEP23!$Q$48+[3]SEP23!$Q$95+[3]SEP23!$Q$96+[3]SEP23!$Q$107+[3]A9!JD13+[3]A9!JD17+[3]A9!JD20</f>
        <v>2349.5266329999999</v>
      </c>
      <c r="GA21" s="70">
        <f>+[3]DEC23!$Q$35+[3]DEC23!$Q$42+[3]DEC23!$Q$48+[3]DEC23!$Q$95+[3]DEC23!$Q$96+[3]DEC23!$Q$107+[3]A9!JG13+[3]A9!JG17+[3]A9!JG20</f>
        <v>2348.7077030000005</v>
      </c>
      <c r="GB21" s="70">
        <v>2356.3080420000001</v>
      </c>
      <c r="GC21" s="71">
        <v>2356.3081029999998</v>
      </c>
      <c r="GD21" s="72">
        <v>2451.7902403399999</v>
      </c>
      <c r="GE21" s="70">
        <v>2501.4958483639998</v>
      </c>
      <c r="GF21" s="70">
        <v>2588.6250844699998</v>
      </c>
      <c r="GG21" s="70">
        <v>2533.9625299999993</v>
      </c>
      <c r="GH21" s="72">
        <v>2561.5698570000004</v>
      </c>
      <c r="GI21" s="70">
        <v>2599.2030869999999</v>
      </c>
      <c r="GJ21" s="71">
        <v>2601.038552</v>
      </c>
    </row>
    <row r="22" spans="1:196" ht="12" customHeight="1" x14ac:dyDescent="0.2">
      <c r="A22" s="73"/>
      <c r="B22" s="74"/>
      <c r="C22" s="73"/>
      <c r="D22" s="75"/>
      <c r="E22" s="75"/>
      <c r="F22" s="76"/>
      <c r="G22" s="75"/>
      <c r="H22" s="75"/>
      <c r="I22" s="75"/>
      <c r="J22" s="75"/>
      <c r="K22" s="73"/>
      <c r="L22" s="77"/>
      <c r="M22" s="77"/>
      <c r="N22" s="78"/>
      <c r="O22" s="77"/>
      <c r="P22" s="77"/>
      <c r="Q22" s="77"/>
      <c r="R22" s="77"/>
      <c r="S22" s="79"/>
      <c r="T22" s="77"/>
      <c r="U22" s="77"/>
      <c r="V22" s="78"/>
      <c r="W22" s="77"/>
      <c r="X22" s="77"/>
      <c r="Y22" s="77"/>
      <c r="Z22" s="77"/>
      <c r="AA22" s="79"/>
      <c r="AB22" s="77"/>
      <c r="AC22" s="77"/>
      <c r="AD22" s="78"/>
      <c r="AE22" s="79"/>
      <c r="AF22" s="77"/>
      <c r="AG22" s="77"/>
      <c r="AH22" s="78"/>
      <c r="AI22" s="77"/>
      <c r="AJ22" s="77"/>
      <c r="AK22" s="77"/>
      <c r="AL22" s="77"/>
      <c r="AM22" s="79"/>
      <c r="AN22" s="77"/>
      <c r="AO22" s="77"/>
      <c r="AP22" s="78"/>
      <c r="AQ22" s="77"/>
      <c r="AR22" s="77"/>
      <c r="AS22" s="77"/>
      <c r="AT22" s="77"/>
      <c r="AU22" s="79"/>
      <c r="AV22" s="77"/>
      <c r="AW22" s="77"/>
      <c r="AX22" s="78"/>
      <c r="AY22" s="77"/>
      <c r="AZ22" s="77"/>
      <c r="BA22" s="77"/>
      <c r="BB22" s="77"/>
      <c r="BC22" s="79"/>
      <c r="BD22" s="77"/>
      <c r="BE22" s="77"/>
      <c r="BF22" s="78"/>
      <c r="BG22" s="79"/>
      <c r="BH22" s="77"/>
      <c r="BI22" s="77"/>
      <c r="BJ22" s="78"/>
      <c r="BK22" s="77"/>
      <c r="BL22" s="77"/>
      <c r="BM22" s="77"/>
      <c r="BN22" s="78"/>
      <c r="BO22" s="77"/>
      <c r="BP22" s="77"/>
      <c r="BQ22" s="77"/>
      <c r="BR22" s="78"/>
      <c r="BS22" s="77"/>
      <c r="BT22" s="77"/>
      <c r="BU22" s="77"/>
      <c r="BV22" s="78"/>
      <c r="BW22" s="77"/>
      <c r="BX22" s="80"/>
      <c r="BY22" s="80"/>
      <c r="BZ22" s="81"/>
      <c r="CA22" s="82"/>
      <c r="CB22" s="80"/>
      <c r="CC22" s="80"/>
      <c r="CD22" s="80"/>
      <c r="CE22" s="82"/>
      <c r="CF22" s="80"/>
      <c r="CG22" s="80"/>
      <c r="CH22" s="80"/>
      <c r="CI22" s="82"/>
      <c r="CJ22" s="80"/>
      <c r="CK22" s="80"/>
      <c r="CL22" s="80"/>
      <c r="CM22" s="82"/>
      <c r="CN22" s="80"/>
      <c r="CO22" s="80"/>
      <c r="CP22" s="80"/>
      <c r="CQ22" s="82"/>
      <c r="CR22" s="80"/>
      <c r="CS22" s="81"/>
      <c r="CT22" s="77"/>
      <c r="CU22" s="77"/>
      <c r="CV22" s="83"/>
      <c r="CW22" s="84"/>
      <c r="CX22" s="83"/>
      <c r="CY22" s="83"/>
      <c r="CZ22" s="83"/>
      <c r="DA22" s="83"/>
      <c r="DB22" s="85"/>
      <c r="DC22" s="83"/>
      <c r="DD22" s="83"/>
      <c r="DE22" s="84"/>
      <c r="DF22" s="83"/>
      <c r="DG22" s="83"/>
      <c r="DH22" s="83"/>
      <c r="DI22" s="83"/>
      <c r="DJ22" s="85"/>
      <c r="DK22" s="83"/>
      <c r="DL22" s="83"/>
      <c r="DM22" s="84"/>
      <c r="DN22" s="83"/>
      <c r="DO22" s="83"/>
      <c r="DP22" s="83"/>
      <c r="DQ22" s="83"/>
      <c r="DR22" s="85"/>
      <c r="DS22" s="83"/>
      <c r="DT22" s="83"/>
      <c r="DU22" s="84"/>
      <c r="DV22" s="85"/>
      <c r="DW22" s="83"/>
      <c r="DX22" s="83"/>
      <c r="DY22" s="84"/>
      <c r="DZ22" s="83"/>
      <c r="EA22" s="83"/>
      <c r="EB22" s="83"/>
      <c r="EC22" s="83"/>
      <c r="ED22" s="85"/>
      <c r="EE22" s="83"/>
      <c r="EF22" s="83"/>
      <c r="EG22" s="84"/>
      <c r="EH22" s="83"/>
      <c r="EI22" s="83"/>
      <c r="EJ22" s="83"/>
      <c r="EK22" s="83"/>
      <c r="EL22" s="85"/>
      <c r="EM22" s="83"/>
      <c r="EN22" s="83"/>
      <c r="EO22" s="84"/>
      <c r="EP22" s="83"/>
      <c r="EQ22" s="83"/>
      <c r="ER22" s="83"/>
      <c r="ES22" s="83"/>
      <c r="ET22" s="85"/>
      <c r="EU22" s="83"/>
      <c r="EV22" s="83"/>
      <c r="EW22" s="84"/>
      <c r="EX22" s="83"/>
      <c r="EY22" s="83"/>
      <c r="EZ22" s="83"/>
      <c r="FA22" s="83"/>
      <c r="FB22" s="85"/>
      <c r="FC22" s="83"/>
      <c r="FD22" s="83"/>
      <c r="FE22" s="84"/>
      <c r="FF22" s="83"/>
      <c r="FG22" s="83"/>
      <c r="FH22" s="83"/>
      <c r="FI22" s="86"/>
      <c r="FJ22" s="87"/>
      <c r="FK22" s="86"/>
      <c r="FL22" s="86"/>
      <c r="FM22" s="88"/>
      <c r="FN22" s="86"/>
      <c r="FO22" s="86"/>
      <c r="FP22" s="89"/>
      <c r="FQ22" s="90"/>
      <c r="FR22" s="91"/>
      <c r="FS22" s="90"/>
      <c r="FT22" s="90"/>
      <c r="FU22" s="92"/>
      <c r="FV22" s="90"/>
      <c r="FW22" s="90"/>
      <c r="FX22" s="90"/>
      <c r="FY22" s="90"/>
      <c r="FZ22" s="91"/>
      <c r="GA22" s="90"/>
      <c r="GB22" s="90"/>
      <c r="GC22" s="92"/>
      <c r="GD22" s="91"/>
      <c r="GE22" s="90"/>
      <c r="GF22" s="90"/>
      <c r="GG22" s="90"/>
      <c r="GH22" s="91"/>
      <c r="GI22" s="90"/>
      <c r="GJ22" s="92"/>
    </row>
    <row r="23" spans="1:196" ht="5.25" customHeight="1" x14ac:dyDescent="0.2">
      <c r="A23" s="2"/>
      <c r="B23" s="2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4"/>
      <c r="N23" s="94"/>
      <c r="O23" s="94"/>
      <c r="P23" s="94"/>
      <c r="Q23" s="93"/>
      <c r="R23" s="93"/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93"/>
      <c r="AF23" s="93"/>
      <c r="AG23" s="93"/>
      <c r="AH23" s="93"/>
      <c r="AI23" s="93"/>
      <c r="AJ23" s="93"/>
      <c r="AK23" s="93"/>
      <c r="AL23" s="93"/>
      <c r="AM23" s="93"/>
      <c r="AN23" s="93"/>
      <c r="AO23" s="93"/>
      <c r="AP23" s="93"/>
      <c r="AQ23" s="93"/>
      <c r="AR23" s="93"/>
      <c r="AS23" s="93"/>
      <c r="AT23" s="93"/>
      <c r="AU23" s="93"/>
      <c r="AV23" s="93"/>
      <c r="AW23" s="93"/>
      <c r="AX23" s="93"/>
      <c r="AY23" s="93"/>
      <c r="AZ23" s="93"/>
      <c r="BA23" s="93"/>
      <c r="BB23" s="93"/>
      <c r="BC23" s="93"/>
      <c r="BD23" s="93"/>
      <c r="BE23" s="93"/>
      <c r="BF23" s="93"/>
      <c r="BG23" s="93"/>
      <c r="BH23" s="93"/>
      <c r="BI23" s="93"/>
      <c r="BJ23" s="93"/>
      <c r="BK23" s="93"/>
      <c r="BL23" s="93"/>
      <c r="BM23" s="93"/>
      <c r="BN23" s="93"/>
      <c r="BO23" s="93"/>
      <c r="BP23" s="93"/>
      <c r="BQ23" s="93"/>
      <c r="BR23" s="93"/>
      <c r="BS23" s="93"/>
      <c r="BT23" s="93"/>
      <c r="BU23" s="93"/>
      <c r="BV23" s="93"/>
      <c r="BW23" s="93"/>
      <c r="BX23" s="95"/>
      <c r="BY23" s="95"/>
      <c r="BZ23" s="95"/>
      <c r="CA23" s="95"/>
      <c r="CB23" s="95"/>
      <c r="CC23" s="95"/>
      <c r="CD23" s="95"/>
      <c r="CE23" s="95"/>
      <c r="CF23" s="95"/>
      <c r="CG23" s="95"/>
      <c r="CH23" s="95"/>
      <c r="CI23" s="95"/>
      <c r="CJ23" s="95"/>
      <c r="CK23" s="95"/>
      <c r="CL23" s="95"/>
      <c r="CM23" s="95"/>
      <c r="CN23" s="95"/>
      <c r="CO23" s="95"/>
      <c r="CP23" s="95"/>
      <c r="CQ23" s="95"/>
      <c r="CR23" s="95"/>
      <c r="CS23" s="95"/>
      <c r="CT23" s="93"/>
      <c r="CU23" s="93"/>
      <c r="CV23" s="93"/>
      <c r="CW23" s="93"/>
      <c r="CX23" s="93"/>
      <c r="CY23" s="93"/>
      <c r="CZ23" s="93"/>
      <c r="DA23" s="93"/>
      <c r="DB23" s="93"/>
      <c r="DC23" s="93"/>
      <c r="DD23" s="93"/>
      <c r="DE23" s="93"/>
      <c r="DF23" s="93"/>
      <c r="DG23" s="93"/>
      <c r="DH23" s="93"/>
      <c r="DI23" s="93"/>
      <c r="DJ23" s="93"/>
      <c r="DK23" s="93"/>
      <c r="DL23" s="93"/>
      <c r="DM23" s="93"/>
      <c r="DN23" s="93"/>
      <c r="DO23" s="93"/>
      <c r="DP23" s="93"/>
      <c r="DQ23" s="93"/>
      <c r="DR23" s="93"/>
      <c r="DS23" s="93"/>
      <c r="DT23" s="93"/>
      <c r="DU23" s="93"/>
      <c r="DV23" s="93"/>
      <c r="DW23" s="93"/>
      <c r="DX23" s="93"/>
      <c r="DY23" s="93"/>
      <c r="DZ23" s="93"/>
      <c r="EA23" s="93"/>
      <c r="EB23" s="93"/>
      <c r="EC23" s="93"/>
      <c r="ED23" s="93"/>
      <c r="EE23" s="93"/>
      <c r="EF23" s="93"/>
      <c r="EG23" s="93"/>
      <c r="EH23" s="93"/>
      <c r="EI23" s="93"/>
      <c r="EJ23" s="93"/>
      <c r="EK23" s="93"/>
      <c r="EL23" s="93"/>
      <c r="EM23" s="93"/>
      <c r="EN23" s="93"/>
      <c r="EO23" s="93"/>
      <c r="EP23" s="93"/>
      <c r="EQ23" s="93"/>
      <c r="ER23" s="93"/>
      <c r="ES23" s="93"/>
      <c r="ET23" s="93"/>
      <c r="EU23" s="93"/>
      <c r="EV23" s="93"/>
      <c r="EW23" s="93"/>
      <c r="EX23" s="93"/>
      <c r="EY23" s="93"/>
      <c r="EZ23" s="93"/>
      <c r="FA23" s="93"/>
      <c r="FB23" s="93"/>
      <c r="FC23" s="93"/>
      <c r="FD23" s="93"/>
      <c r="FE23" s="93"/>
      <c r="FF23" s="93"/>
      <c r="FG23" s="93"/>
      <c r="FH23" s="93"/>
      <c r="FI23" s="44"/>
      <c r="FJ23" s="44"/>
      <c r="FK23" s="44"/>
      <c r="FL23" s="44"/>
      <c r="FM23" s="44"/>
      <c r="FN23" s="44"/>
      <c r="FO23" s="44"/>
      <c r="FP23" s="96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</row>
    <row r="24" spans="1:196" ht="10.5" customHeight="1" x14ac:dyDescent="0.2">
      <c r="A24" s="97" t="s">
        <v>55</v>
      </c>
      <c r="B24" s="97" t="s">
        <v>56</v>
      </c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  <c r="Z24" s="93"/>
      <c r="AA24" s="93"/>
      <c r="AB24" s="93"/>
      <c r="AC24" s="93"/>
      <c r="AD24" s="93"/>
      <c r="AE24" s="93"/>
      <c r="AF24" s="93"/>
      <c r="AG24" s="93"/>
      <c r="AH24" s="93"/>
      <c r="AI24" s="93"/>
      <c r="AJ24" s="93"/>
      <c r="AK24" s="93"/>
      <c r="AL24" s="93"/>
      <c r="AM24" s="93"/>
      <c r="AN24" s="93"/>
      <c r="AO24" s="93"/>
      <c r="AP24" s="93"/>
      <c r="AQ24" s="93"/>
      <c r="AR24" s="93"/>
      <c r="AS24" s="93"/>
      <c r="AT24" s="93"/>
      <c r="AU24" s="93"/>
      <c r="AV24" s="93"/>
      <c r="AW24" s="93"/>
      <c r="AX24" s="93"/>
      <c r="AY24" s="93"/>
      <c r="AZ24" s="93"/>
      <c r="BA24" s="93"/>
      <c r="BB24" s="93"/>
      <c r="BC24" s="93"/>
      <c r="BD24" s="93"/>
      <c r="BE24" s="93"/>
      <c r="BF24" s="93"/>
      <c r="BG24" s="93"/>
      <c r="BH24" s="93"/>
      <c r="BI24" s="93"/>
      <c r="BJ24" s="93"/>
      <c r="BK24" s="93"/>
      <c r="BL24" s="93"/>
      <c r="BM24" s="93"/>
      <c r="BN24" s="93"/>
      <c r="BO24" s="93"/>
      <c r="BP24" s="93"/>
      <c r="BQ24" s="93"/>
      <c r="BR24" s="93"/>
      <c r="BS24" s="93"/>
      <c r="BT24" s="93"/>
      <c r="BU24" s="93"/>
      <c r="BV24" s="93"/>
      <c r="BW24" s="93"/>
      <c r="BX24" s="95"/>
      <c r="BY24" s="95"/>
      <c r="BZ24" s="95"/>
      <c r="CA24" s="95"/>
      <c r="CB24" s="95"/>
      <c r="CC24" s="95"/>
      <c r="CD24" s="95"/>
      <c r="CE24" s="95"/>
      <c r="CF24" s="95"/>
      <c r="CG24" s="95"/>
      <c r="CH24" s="95"/>
      <c r="CI24" s="95"/>
      <c r="CJ24" s="95"/>
      <c r="CK24" s="95"/>
      <c r="CL24" s="95"/>
      <c r="CM24" s="95"/>
      <c r="CN24" s="95"/>
      <c r="CO24" s="95"/>
      <c r="CP24" s="95"/>
      <c r="CQ24" s="95"/>
      <c r="CR24" s="95"/>
      <c r="CS24" s="95"/>
      <c r="CT24" s="93"/>
      <c r="CU24" s="93"/>
      <c r="CV24" s="93"/>
      <c r="CW24" s="93"/>
      <c r="CX24" s="93"/>
      <c r="CY24" s="93"/>
      <c r="CZ24" s="93"/>
      <c r="DA24" s="93"/>
      <c r="DB24" s="93"/>
      <c r="DC24" s="93"/>
      <c r="DD24" s="93"/>
      <c r="DE24" s="93"/>
      <c r="DF24" s="93"/>
      <c r="DG24" s="93"/>
      <c r="DH24" s="93"/>
      <c r="DI24" s="93"/>
      <c r="DJ24" s="93"/>
      <c r="DK24" s="93"/>
      <c r="DL24" s="93"/>
      <c r="DM24" s="93"/>
      <c r="DN24" s="93"/>
      <c r="DO24" s="93"/>
      <c r="DP24" s="93"/>
      <c r="DQ24" s="93"/>
      <c r="DR24" s="93"/>
      <c r="DS24" s="93"/>
      <c r="DT24" s="93"/>
      <c r="DU24" s="93"/>
      <c r="DV24" s="93"/>
      <c r="DW24" s="93"/>
      <c r="DX24" s="93"/>
      <c r="DY24" s="93"/>
      <c r="DZ24" s="93"/>
      <c r="EA24" s="93"/>
      <c r="EB24" s="93"/>
      <c r="EC24" s="93"/>
      <c r="ED24" s="93"/>
      <c r="EE24" s="93"/>
      <c r="EF24" s="93"/>
      <c r="EG24" s="93"/>
      <c r="EH24" s="93"/>
      <c r="EI24" s="93"/>
      <c r="EJ24" s="93"/>
      <c r="EK24" s="93"/>
      <c r="EL24" s="93"/>
      <c r="EM24" s="93"/>
      <c r="EN24" s="93"/>
      <c r="EO24" s="93"/>
      <c r="EP24" s="93"/>
      <c r="EQ24" s="93"/>
      <c r="ER24" s="93"/>
      <c r="ES24" s="93"/>
      <c r="ET24" s="93"/>
      <c r="EU24" s="93"/>
      <c r="EV24" s="93"/>
      <c r="EW24" s="93"/>
      <c r="EX24" s="93"/>
      <c r="EY24" s="93"/>
      <c r="EZ24" s="93"/>
      <c r="FA24" s="93"/>
      <c r="FB24" s="93"/>
      <c r="FC24" s="93"/>
      <c r="FD24" s="93"/>
      <c r="FE24" s="93"/>
      <c r="FF24" s="93"/>
      <c r="FG24" s="93"/>
      <c r="FH24" s="93"/>
      <c r="FI24" s="93"/>
      <c r="FJ24" s="93"/>
      <c r="FK24" s="93"/>
      <c r="FL24" s="93"/>
      <c r="FM24" s="93"/>
      <c r="FN24" s="93"/>
      <c r="FO24" s="93"/>
      <c r="FP24" s="96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2"/>
      <c r="GM24" s="32"/>
      <c r="GN24" s="32"/>
    </row>
    <row r="25" spans="1:196" ht="11.25" customHeight="1" x14ac:dyDescent="0.2">
      <c r="A25" s="97" t="s">
        <v>57</v>
      </c>
      <c r="B25" s="97" t="s">
        <v>58</v>
      </c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44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  <c r="AJ25" s="93"/>
      <c r="AK25" s="93"/>
      <c r="AL25" s="93"/>
      <c r="AM25" s="93"/>
      <c r="AN25" s="93"/>
      <c r="AO25" s="93"/>
      <c r="AP25" s="93"/>
      <c r="AQ25" s="93"/>
      <c r="AR25" s="93"/>
      <c r="AS25" s="93"/>
      <c r="AT25" s="93"/>
      <c r="AU25" s="93"/>
      <c r="AV25" s="93"/>
      <c r="AW25" s="93"/>
      <c r="AX25" s="93"/>
      <c r="AY25" s="93"/>
      <c r="AZ25" s="93"/>
      <c r="BA25" s="93"/>
      <c r="BB25" s="93"/>
      <c r="BC25" s="93"/>
      <c r="BD25" s="93"/>
      <c r="BE25" s="93"/>
      <c r="BF25" s="93"/>
      <c r="BG25" s="93"/>
      <c r="BH25" s="93"/>
      <c r="BI25" s="93"/>
      <c r="BJ25" s="93"/>
      <c r="BK25" s="93"/>
      <c r="BL25" s="93"/>
      <c r="BM25" s="93"/>
      <c r="BN25" s="93"/>
      <c r="BO25" s="93"/>
      <c r="BP25" s="93"/>
      <c r="BQ25" s="93"/>
      <c r="BR25" s="93"/>
      <c r="BS25" s="93"/>
      <c r="BT25" s="93"/>
      <c r="BU25" s="93"/>
      <c r="BV25" s="93"/>
      <c r="BW25" s="93"/>
      <c r="BX25" s="95"/>
      <c r="BY25" s="95"/>
      <c r="BZ25" s="95"/>
      <c r="CA25" s="95"/>
      <c r="CB25" s="95"/>
      <c r="CC25" s="95"/>
      <c r="CD25" s="95"/>
      <c r="CE25" s="95"/>
      <c r="CF25" s="95"/>
      <c r="CG25" s="95"/>
      <c r="CH25" s="95"/>
      <c r="CI25" s="95"/>
      <c r="CJ25" s="95"/>
      <c r="CK25" s="95"/>
      <c r="CL25" s="95"/>
      <c r="CM25" s="95"/>
      <c r="CN25" s="95"/>
      <c r="CO25" s="95"/>
      <c r="CP25" s="95"/>
      <c r="CQ25" s="95"/>
      <c r="CR25" s="95"/>
      <c r="CS25" s="95"/>
      <c r="CT25" s="93"/>
      <c r="CU25" s="93"/>
      <c r="CV25" s="93"/>
      <c r="CW25" s="93"/>
      <c r="CX25" s="93"/>
      <c r="CY25" s="93"/>
      <c r="CZ25" s="93"/>
      <c r="DA25" s="93"/>
      <c r="DB25" s="93"/>
      <c r="DC25" s="93"/>
      <c r="DD25" s="93"/>
      <c r="DE25" s="93"/>
      <c r="DF25" s="93"/>
      <c r="DG25" s="93"/>
      <c r="DH25" s="93"/>
      <c r="DI25" s="93"/>
      <c r="DJ25" s="93"/>
      <c r="DK25" s="93"/>
      <c r="DL25" s="93"/>
      <c r="DM25" s="93"/>
      <c r="DN25" s="93"/>
      <c r="DO25" s="93"/>
      <c r="DP25" s="93"/>
      <c r="DQ25" s="93"/>
      <c r="DR25" s="93"/>
      <c r="DS25" s="93"/>
      <c r="DT25" s="93"/>
      <c r="DU25" s="93"/>
      <c r="DV25" s="93"/>
      <c r="DW25" s="93"/>
      <c r="DX25" s="93"/>
      <c r="DY25" s="93"/>
      <c r="DZ25" s="93"/>
      <c r="EA25" s="93"/>
      <c r="EB25" s="93"/>
      <c r="EC25" s="93" t="s">
        <v>59</v>
      </c>
      <c r="ED25" s="93"/>
      <c r="EE25" s="93"/>
      <c r="EF25" s="93"/>
      <c r="EG25" s="93"/>
      <c r="EH25" s="93"/>
      <c r="EI25" s="93"/>
      <c r="EJ25" s="93"/>
      <c r="EK25" s="93"/>
      <c r="EL25" s="93"/>
      <c r="EM25" s="93"/>
      <c r="EN25" s="93"/>
      <c r="EO25" s="93"/>
      <c r="EP25" s="93"/>
      <c r="EQ25" s="93"/>
      <c r="ER25" s="93"/>
      <c r="ES25" s="93"/>
      <c r="ET25" s="93"/>
      <c r="EU25" s="93"/>
      <c r="EV25" s="93"/>
      <c r="EW25" s="93"/>
      <c r="EX25" s="93"/>
      <c r="EY25" s="93"/>
      <c r="EZ25" s="93"/>
      <c r="FA25" s="93"/>
      <c r="FB25" s="93"/>
      <c r="FC25" s="93"/>
      <c r="FD25" s="93"/>
      <c r="FE25" s="93"/>
      <c r="FF25" s="93"/>
      <c r="FG25" s="93"/>
      <c r="FH25" s="93"/>
      <c r="FI25" s="93"/>
      <c r="FJ25" s="93"/>
      <c r="FK25" s="93"/>
      <c r="FL25" s="93"/>
      <c r="FM25" s="93"/>
      <c r="FN25" s="93"/>
      <c r="FO25" s="93"/>
      <c r="FP25" s="96"/>
      <c r="FQ25" s="32"/>
      <c r="FR25" s="32"/>
      <c r="FS25" s="32"/>
      <c r="FT25" s="32"/>
      <c r="FU25" s="32"/>
      <c r="FV25" s="32"/>
      <c r="FW25" s="32"/>
      <c r="FX25" s="32"/>
      <c r="FY25" s="32"/>
      <c r="FZ25" s="32"/>
      <c r="GA25" s="32"/>
      <c r="GB25" s="32"/>
      <c r="GC25" s="32"/>
      <c r="GD25" s="32"/>
      <c r="GE25" s="32"/>
      <c r="GF25" s="32"/>
      <c r="GG25" s="32"/>
      <c r="GH25" s="32"/>
      <c r="GI25" s="32"/>
      <c r="GJ25" s="32"/>
      <c r="GK25" s="32"/>
      <c r="GL25" s="32"/>
      <c r="GM25" s="32"/>
      <c r="GN25" s="32"/>
    </row>
    <row r="26" spans="1:196" x14ac:dyDescent="0.2"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  <c r="AA26" s="98"/>
      <c r="AB26" s="98"/>
      <c r="AC26" s="98"/>
      <c r="AD26" s="98"/>
      <c r="AE26" s="98"/>
      <c r="AF26" s="98"/>
      <c r="AG26" s="98"/>
      <c r="AH26" s="98"/>
      <c r="AI26" s="98"/>
      <c r="AJ26" s="98"/>
      <c r="AK26" s="98"/>
      <c r="AL26" s="98"/>
      <c r="AM26" s="98"/>
      <c r="AN26" s="98"/>
      <c r="AO26" s="98"/>
      <c r="AP26" s="98"/>
      <c r="AQ26" s="98"/>
      <c r="AR26" s="98"/>
      <c r="AS26" s="98"/>
      <c r="AT26" s="98"/>
      <c r="AU26" s="98"/>
      <c r="AV26" s="98"/>
      <c r="AW26" s="98"/>
      <c r="AX26" s="98"/>
      <c r="AY26" s="98"/>
      <c r="AZ26" s="98"/>
      <c r="BA26" s="98"/>
      <c r="BB26" s="98"/>
      <c r="BC26" s="98"/>
      <c r="BD26" s="98"/>
      <c r="BE26" s="98"/>
      <c r="BF26" s="98"/>
      <c r="BG26" s="98"/>
      <c r="BH26" s="98"/>
      <c r="BI26" s="98"/>
      <c r="BJ26" s="98"/>
      <c r="BK26" s="98"/>
      <c r="BL26" s="98"/>
      <c r="BM26" s="98"/>
      <c r="BN26" s="98"/>
      <c r="BO26" s="98"/>
      <c r="BP26" s="98"/>
      <c r="BQ26" s="98"/>
      <c r="BR26" s="98"/>
      <c r="BS26" s="98"/>
      <c r="BT26" s="98"/>
      <c r="BU26" s="98"/>
      <c r="BV26" s="98"/>
      <c r="BW26" s="98"/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  <c r="CS26" s="95"/>
      <c r="CT26" s="98"/>
      <c r="CU26" s="98"/>
      <c r="CV26" s="98"/>
      <c r="CW26" s="98"/>
      <c r="CX26" s="98"/>
      <c r="CY26" s="98"/>
      <c r="CZ26" s="98"/>
      <c r="DA26" s="98"/>
      <c r="DB26" s="98"/>
      <c r="DC26" s="98"/>
      <c r="DD26" s="98"/>
      <c r="DE26" s="98"/>
      <c r="DF26" s="98"/>
      <c r="DG26" s="98"/>
      <c r="DH26" s="98"/>
      <c r="DI26" s="98"/>
      <c r="DJ26" s="98"/>
      <c r="DK26" s="98"/>
      <c r="DL26" s="98"/>
      <c r="DM26" s="98"/>
      <c r="DN26" s="98"/>
      <c r="DO26" s="98"/>
      <c r="DP26" s="98"/>
      <c r="DQ26" s="98"/>
      <c r="DR26" s="98"/>
      <c r="DS26" s="98"/>
      <c r="DT26" s="98"/>
      <c r="DU26" s="98"/>
      <c r="DV26" s="98"/>
      <c r="DW26" s="98"/>
      <c r="DX26" s="98"/>
      <c r="DY26" s="98"/>
      <c r="DZ26" s="98"/>
      <c r="EA26" s="98"/>
      <c r="EB26" s="98"/>
      <c r="EC26" s="98"/>
      <c r="ED26" s="98"/>
      <c r="EE26" s="98"/>
      <c r="EF26" s="98"/>
      <c r="EG26" s="98"/>
      <c r="EH26" s="98"/>
      <c r="EI26" s="98"/>
      <c r="EJ26" s="98"/>
      <c r="EK26" s="98"/>
      <c r="EL26" s="98"/>
      <c r="EM26" s="98"/>
      <c r="EN26" s="98"/>
      <c r="EO26" s="98"/>
      <c r="EP26" s="98"/>
      <c r="EQ26" s="98"/>
      <c r="ER26" s="98"/>
      <c r="ES26" s="98"/>
      <c r="ET26" s="98"/>
      <c r="EU26" s="98"/>
      <c r="EV26" s="98"/>
      <c r="EW26" s="98"/>
      <c r="EX26" s="98"/>
      <c r="EY26" s="98"/>
      <c r="EZ26" s="98"/>
      <c r="FA26" s="98"/>
      <c r="FB26" s="98"/>
      <c r="FC26" s="98"/>
      <c r="FD26" s="98"/>
      <c r="FE26" s="98"/>
      <c r="FF26" s="98"/>
      <c r="FG26" s="98"/>
      <c r="FH26" s="98"/>
      <c r="FI26" s="98"/>
      <c r="FJ26" s="98"/>
      <c r="FK26" s="99"/>
      <c r="FL26" s="98"/>
      <c r="FM26" s="98"/>
      <c r="FN26" s="98"/>
      <c r="FO26" s="98"/>
      <c r="FP26" s="96"/>
      <c r="FQ26" s="32"/>
      <c r="FR26" s="32"/>
      <c r="FS26" s="32"/>
      <c r="FT26" s="32"/>
      <c r="FU26" s="32"/>
      <c r="FV26" s="32"/>
      <c r="FW26" s="32"/>
      <c r="FX26" s="32"/>
      <c r="FY26" s="32"/>
      <c r="FZ26" s="32"/>
      <c r="GA26" s="32"/>
      <c r="GB26" s="32"/>
      <c r="GC26" s="32"/>
      <c r="GD26" s="32"/>
      <c r="GE26" s="32"/>
      <c r="GF26" s="32"/>
      <c r="GG26" s="32"/>
      <c r="GH26" s="32"/>
      <c r="GI26" s="32"/>
      <c r="GJ26" s="32"/>
      <c r="GK26" s="32"/>
      <c r="GL26" s="32"/>
      <c r="GM26" s="32"/>
      <c r="GN26" s="32"/>
    </row>
    <row r="27" spans="1:196" x14ac:dyDescent="0.2"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8"/>
      <c r="AI27" s="98"/>
      <c r="AJ27" s="98"/>
      <c r="AK27" s="98"/>
      <c r="AL27" s="98"/>
      <c r="AM27" s="98"/>
      <c r="AN27" s="98"/>
      <c r="AO27" s="98"/>
      <c r="AP27" s="98"/>
      <c r="AQ27" s="98"/>
      <c r="AR27" s="98"/>
      <c r="AS27" s="98"/>
      <c r="AT27" s="98"/>
      <c r="AU27" s="98"/>
      <c r="AV27" s="98"/>
      <c r="AW27" s="98"/>
      <c r="AX27" s="98"/>
      <c r="AY27" s="98"/>
      <c r="AZ27" s="98"/>
      <c r="BA27" s="98"/>
      <c r="BB27" s="98"/>
      <c r="BC27" s="98"/>
      <c r="BD27" s="98"/>
      <c r="BE27" s="98"/>
      <c r="BF27" s="98"/>
      <c r="BG27" s="98"/>
      <c r="BH27" s="98"/>
      <c r="BI27" s="98"/>
      <c r="BJ27" s="98"/>
      <c r="BK27" s="98"/>
      <c r="BL27" s="98"/>
      <c r="BM27" s="98"/>
      <c r="BN27" s="98"/>
      <c r="BO27" s="98"/>
      <c r="BP27" s="98"/>
      <c r="BQ27" s="98"/>
      <c r="BR27" s="98"/>
      <c r="BS27" s="98"/>
      <c r="BT27" s="98"/>
      <c r="BU27" s="98"/>
      <c r="BV27" s="98"/>
      <c r="BW27" s="98"/>
      <c r="BX27" s="95"/>
      <c r="BY27" s="95"/>
      <c r="BZ27" s="95"/>
      <c r="CA27" s="95"/>
      <c r="CB27" s="95"/>
      <c r="CC27" s="95"/>
      <c r="CD27" s="95"/>
      <c r="CE27" s="95"/>
      <c r="CF27" s="95"/>
      <c r="CG27" s="95"/>
      <c r="CH27" s="95"/>
      <c r="CI27" s="95"/>
      <c r="CJ27" s="95"/>
      <c r="CK27" s="95"/>
      <c r="CL27" s="95"/>
      <c r="CM27" s="95"/>
      <c r="CN27" s="95"/>
      <c r="CO27" s="95"/>
      <c r="CP27" s="95"/>
      <c r="CQ27" s="95"/>
      <c r="CR27" s="95"/>
      <c r="CS27" s="95"/>
      <c r="CT27" s="98"/>
      <c r="CU27" s="98"/>
      <c r="CV27" s="98"/>
      <c r="CW27" s="98"/>
      <c r="CX27" s="98"/>
      <c r="CY27" s="98"/>
      <c r="CZ27" s="98"/>
      <c r="DA27" s="98"/>
      <c r="DB27" s="98"/>
      <c r="DC27" s="98"/>
      <c r="DD27" s="98"/>
      <c r="DE27" s="98"/>
      <c r="DF27" s="98"/>
      <c r="DG27" s="98"/>
      <c r="DH27" s="98"/>
      <c r="DI27" s="98"/>
      <c r="DJ27" s="98"/>
      <c r="DK27" s="98"/>
      <c r="DL27" s="98"/>
      <c r="DM27" s="98"/>
      <c r="DN27" s="98"/>
      <c r="DO27" s="98"/>
      <c r="DP27" s="98"/>
      <c r="DQ27" s="98"/>
      <c r="DR27" s="98"/>
      <c r="DS27" s="98"/>
      <c r="DT27" s="98"/>
      <c r="DU27" s="98"/>
      <c r="DV27" s="98"/>
      <c r="DW27" s="98"/>
      <c r="DX27" s="98"/>
      <c r="DY27" s="98"/>
      <c r="DZ27" s="98"/>
      <c r="EA27" s="98"/>
      <c r="EB27" s="98"/>
      <c r="EC27" s="98"/>
      <c r="ED27" s="98"/>
      <c r="EE27" s="98"/>
      <c r="EF27" s="98"/>
      <c r="EG27" s="98"/>
      <c r="EH27" s="98"/>
      <c r="EI27" s="98"/>
      <c r="EJ27" s="98"/>
      <c r="EK27" s="98"/>
      <c r="EL27" s="98"/>
      <c r="EM27" s="98"/>
      <c r="EN27" s="98"/>
      <c r="EO27" s="98"/>
      <c r="EP27" s="98"/>
      <c r="EQ27" s="98"/>
      <c r="ER27" s="98"/>
      <c r="ES27" s="98"/>
      <c r="ET27" s="98"/>
      <c r="EU27" s="98"/>
      <c r="EV27" s="98"/>
      <c r="EW27" s="98"/>
      <c r="EX27" s="98"/>
      <c r="EY27" s="98"/>
      <c r="EZ27" s="98"/>
      <c r="FA27" s="98"/>
      <c r="FB27" s="98"/>
      <c r="FC27" s="98"/>
      <c r="FD27" s="98"/>
      <c r="FE27" s="98"/>
      <c r="FF27" s="98"/>
      <c r="FG27" s="98"/>
      <c r="FH27" s="98"/>
      <c r="FI27" s="98"/>
      <c r="FJ27" s="98"/>
      <c r="FK27" s="99"/>
      <c r="FL27" s="98"/>
      <c r="FM27" s="98"/>
      <c r="FN27" s="98"/>
      <c r="FO27" s="98"/>
      <c r="FP27" s="96"/>
      <c r="FQ27" s="32"/>
      <c r="FR27" s="32"/>
      <c r="FS27" s="32"/>
      <c r="FT27" s="32"/>
      <c r="FU27" s="32"/>
      <c r="FV27" s="32"/>
      <c r="FW27" s="32"/>
      <c r="FX27" s="32"/>
      <c r="FY27" s="32"/>
      <c r="FZ27" s="32"/>
      <c r="GA27" s="32"/>
      <c r="GB27" s="32"/>
      <c r="GC27" s="32"/>
      <c r="GD27" s="32"/>
      <c r="GE27" s="32"/>
      <c r="GF27" s="32"/>
      <c r="GG27" s="32"/>
      <c r="GH27" s="32"/>
      <c r="GI27" s="32"/>
      <c r="GJ27" s="32"/>
      <c r="GK27" s="32"/>
      <c r="GL27" s="32"/>
      <c r="GM27" s="32"/>
      <c r="GN27" s="32"/>
    </row>
    <row r="28" spans="1:196" x14ac:dyDescent="0.2"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  <c r="AA28" s="98"/>
      <c r="AB28" s="98"/>
      <c r="AC28" s="98"/>
      <c r="AD28" s="98"/>
      <c r="AE28" s="98"/>
      <c r="AF28" s="98"/>
      <c r="AG28" s="98"/>
      <c r="AH28" s="98"/>
      <c r="AI28" s="98"/>
      <c r="AJ28" s="98"/>
      <c r="AK28" s="98"/>
      <c r="AL28" s="98"/>
      <c r="AM28" s="98"/>
      <c r="AN28" s="98"/>
      <c r="AO28" s="98"/>
      <c r="AP28" s="98"/>
      <c r="AQ28" s="98"/>
      <c r="AR28" s="98"/>
      <c r="AS28" s="98"/>
      <c r="AT28" s="98"/>
      <c r="AU28" s="98"/>
      <c r="AV28" s="98"/>
      <c r="AW28" s="98"/>
      <c r="AX28" s="98"/>
      <c r="AY28" s="98"/>
      <c r="AZ28" s="98"/>
      <c r="BA28" s="98"/>
      <c r="BB28" s="98"/>
      <c r="BC28" s="98"/>
      <c r="BD28" s="98"/>
      <c r="BE28" s="98"/>
      <c r="BF28" s="98"/>
      <c r="BG28" s="98"/>
      <c r="BH28" s="98"/>
      <c r="BI28" s="98"/>
      <c r="BJ28" s="98"/>
      <c r="BK28" s="98"/>
      <c r="BL28" s="98"/>
      <c r="BM28" s="98"/>
      <c r="BN28" s="98"/>
      <c r="BO28" s="98"/>
      <c r="BP28" s="98"/>
      <c r="BQ28" s="98"/>
      <c r="BR28" s="98"/>
      <c r="BS28" s="98"/>
      <c r="BT28" s="98"/>
      <c r="BU28" s="98"/>
      <c r="BV28" s="98"/>
      <c r="BW28" s="98"/>
      <c r="BX28" s="95"/>
      <c r="BY28" s="95"/>
      <c r="BZ28" s="95"/>
      <c r="CA28" s="95"/>
      <c r="CB28" s="95"/>
      <c r="CC28" s="95"/>
      <c r="CD28" s="95"/>
      <c r="CE28" s="95"/>
      <c r="CF28" s="95"/>
      <c r="CG28" s="95"/>
      <c r="CH28" s="95"/>
      <c r="CI28" s="95"/>
      <c r="CJ28" s="95"/>
      <c r="CK28" s="95"/>
      <c r="CL28" s="95"/>
      <c r="CM28" s="95"/>
      <c r="CN28" s="95"/>
      <c r="CO28" s="95"/>
      <c r="CP28" s="95"/>
      <c r="CQ28" s="95"/>
      <c r="CR28" s="95"/>
      <c r="CS28" s="95"/>
      <c r="CT28" s="98"/>
      <c r="CU28" s="98"/>
      <c r="CV28" s="98"/>
      <c r="CW28" s="98"/>
      <c r="CX28" s="98"/>
      <c r="CY28" s="98"/>
      <c r="CZ28" s="98"/>
      <c r="DA28" s="98"/>
      <c r="DB28" s="98"/>
      <c r="DC28" s="98"/>
      <c r="DD28" s="98"/>
      <c r="DE28" s="98"/>
      <c r="DF28" s="98"/>
      <c r="DG28" s="98"/>
      <c r="DH28" s="98"/>
      <c r="DI28" s="98"/>
      <c r="DJ28" s="98"/>
      <c r="DK28" s="98"/>
      <c r="DL28" s="98"/>
      <c r="DM28" s="98"/>
      <c r="DN28" s="98"/>
      <c r="DO28" s="98"/>
      <c r="DP28" s="98"/>
      <c r="DQ28" s="98"/>
      <c r="DR28" s="98"/>
      <c r="DS28" s="98"/>
      <c r="DT28" s="98"/>
      <c r="DU28" s="98"/>
      <c r="DV28" s="98"/>
      <c r="DW28" s="98"/>
      <c r="DX28" s="98"/>
      <c r="DY28" s="98"/>
      <c r="DZ28" s="98"/>
      <c r="EA28" s="98"/>
      <c r="EB28" s="98"/>
      <c r="EC28" s="98"/>
      <c r="ED28" s="98"/>
      <c r="EE28" s="98"/>
      <c r="EF28" s="98"/>
      <c r="EG28" s="98"/>
      <c r="EH28" s="98"/>
      <c r="EI28" s="98"/>
      <c r="EJ28" s="98"/>
      <c r="EK28" s="98"/>
      <c r="EL28" s="98"/>
      <c r="EM28" s="98"/>
      <c r="EN28" s="98"/>
      <c r="EO28" s="98"/>
      <c r="EP28" s="98"/>
      <c r="EQ28" s="98"/>
      <c r="ER28" s="98"/>
      <c r="ES28" s="98"/>
      <c r="ET28" s="98"/>
      <c r="EU28" s="98"/>
      <c r="EV28" s="98"/>
      <c r="EW28" s="98"/>
      <c r="EX28" s="98"/>
      <c r="EY28" s="98"/>
      <c r="EZ28" s="98"/>
      <c r="FA28" s="98"/>
      <c r="FB28" s="98"/>
      <c r="FC28" s="98"/>
      <c r="FD28" s="98"/>
      <c r="FE28" s="98"/>
      <c r="FF28" s="98"/>
      <c r="FG28" s="98"/>
      <c r="FH28" s="98"/>
      <c r="FI28" s="98"/>
      <c r="FJ28" s="98"/>
      <c r="FK28" s="99"/>
      <c r="FL28" s="100"/>
      <c r="FM28" s="98"/>
      <c r="FN28" s="98"/>
      <c r="FO28" s="98"/>
      <c r="FP28" s="96"/>
      <c r="FQ28" s="32"/>
      <c r="FR28" s="32"/>
      <c r="FS28" s="32"/>
      <c r="FT28" s="32"/>
      <c r="FU28" s="32"/>
      <c r="FV28" s="32"/>
      <c r="FW28" s="32"/>
      <c r="FX28" s="32"/>
      <c r="FY28" s="32"/>
      <c r="FZ28" s="32"/>
      <c r="GA28" s="32"/>
      <c r="GB28" s="32"/>
      <c r="GC28" s="32"/>
      <c r="GD28" s="32"/>
      <c r="GE28" s="32"/>
      <c r="GF28" s="32"/>
      <c r="GG28" s="32"/>
      <c r="GH28" s="32"/>
      <c r="GI28" s="32"/>
      <c r="GJ28" s="32"/>
      <c r="GK28" s="32"/>
      <c r="GL28" s="32"/>
      <c r="GM28" s="32"/>
      <c r="GN28" s="32"/>
    </row>
    <row r="29" spans="1:196" x14ac:dyDescent="0.2"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98"/>
      <c r="AO29" s="98"/>
      <c r="AP29" s="98"/>
      <c r="AQ29" s="98"/>
      <c r="AR29" s="98"/>
      <c r="AS29" s="98"/>
      <c r="AT29" s="98"/>
      <c r="AU29" s="98"/>
      <c r="AV29" s="98"/>
      <c r="AW29" s="98"/>
      <c r="AX29" s="98"/>
      <c r="AY29" s="98"/>
      <c r="AZ29" s="98"/>
      <c r="BA29" s="98"/>
      <c r="BB29" s="98"/>
      <c r="BC29" s="98"/>
      <c r="BD29" s="98"/>
      <c r="BE29" s="98"/>
      <c r="BF29" s="98"/>
      <c r="BG29" s="98"/>
      <c r="BH29" s="98"/>
      <c r="BI29" s="98"/>
      <c r="BJ29" s="98"/>
      <c r="BK29" s="98"/>
      <c r="BL29" s="98"/>
      <c r="BM29" s="98"/>
      <c r="BN29" s="98"/>
      <c r="BO29" s="98"/>
      <c r="BP29" s="98"/>
      <c r="BQ29" s="98"/>
      <c r="BR29" s="98"/>
      <c r="BS29" s="98"/>
      <c r="BT29" s="98"/>
      <c r="BU29" s="98"/>
      <c r="BV29" s="98"/>
      <c r="BW29" s="98"/>
      <c r="BX29" s="95"/>
      <c r="BY29" s="95"/>
      <c r="BZ29" s="95"/>
      <c r="CA29" s="95"/>
      <c r="CB29" s="95"/>
      <c r="CC29" s="95"/>
      <c r="CD29" s="95"/>
      <c r="CE29" s="95"/>
      <c r="CF29" s="95"/>
      <c r="CG29" s="95"/>
      <c r="CH29" s="95"/>
      <c r="CI29" s="95"/>
      <c r="CJ29" s="95"/>
      <c r="CK29" s="95"/>
      <c r="CL29" s="95"/>
      <c r="CM29" s="95"/>
      <c r="CN29" s="95"/>
      <c r="CO29" s="95"/>
      <c r="CP29" s="95"/>
      <c r="CQ29" s="95"/>
      <c r="CR29" s="95"/>
      <c r="CS29" s="95"/>
      <c r="CT29" s="98"/>
      <c r="CU29" s="98"/>
      <c r="CV29" s="98"/>
      <c r="CW29" s="98"/>
      <c r="CX29" s="98"/>
      <c r="CY29" s="98"/>
      <c r="CZ29" s="98"/>
      <c r="DA29" s="98"/>
      <c r="DB29" s="98"/>
      <c r="DC29" s="98"/>
      <c r="DD29" s="98"/>
      <c r="DE29" s="98"/>
      <c r="DF29" s="98"/>
      <c r="DG29" s="98"/>
      <c r="DH29" s="98"/>
      <c r="DI29" s="98"/>
      <c r="DJ29" s="98"/>
      <c r="DK29" s="98"/>
      <c r="DL29" s="98"/>
      <c r="DM29" s="98"/>
      <c r="DN29" s="98"/>
      <c r="DO29" s="98"/>
      <c r="DP29" s="98"/>
      <c r="DQ29" s="98"/>
      <c r="DR29" s="98"/>
      <c r="DS29" s="98"/>
      <c r="DT29" s="98"/>
      <c r="DU29" s="98"/>
      <c r="DV29" s="98"/>
      <c r="DW29" s="98"/>
      <c r="DX29" s="98"/>
      <c r="DY29" s="98"/>
      <c r="DZ29" s="98"/>
      <c r="EA29" s="98"/>
      <c r="EB29" s="98"/>
      <c r="EC29" s="98"/>
      <c r="ED29" s="98"/>
      <c r="EE29" s="98"/>
      <c r="EF29" s="98"/>
      <c r="EG29" s="98"/>
      <c r="EH29" s="98"/>
      <c r="EI29" s="98"/>
      <c r="EJ29" s="98"/>
      <c r="EK29" s="98"/>
      <c r="EL29" s="98"/>
      <c r="EM29" s="98"/>
      <c r="EN29" s="98"/>
      <c r="EO29" s="98"/>
      <c r="EP29" s="98"/>
      <c r="EQ29" s="98"/>
      <c r="ER29" s="98"/>
      <c r="ES29" s="98"/>
      <c r="ET29" s="98"/>
      <c r="EU29" s="98"/>
      <c r="EV29" s="98"/>
      <c r="EW29" s="98"/>
      <c r="EX29" s="98"/>
      <c r="EY29" s="98"/>
      <c r="EZ29" s="98"/>
      <c r="FA29" s="98"/>
      <c r="FB29" s="98"/>
      <c r="FC29" s="98"/>
      <c r="FD29" s="98"/>
      <c r="FE29" s="98"/>
      <c r="FF29" s="98"/>
      <c r="FG29" s="98"/>
      <c r="FH29" s="98"/>
      <c r="FI29" s="98"/>
      <c r="FJ29" s="98"/>
      <c r="FK29" s="99"/>
      <c r="FL29" s="98"/>
      <c r="FM29" s="98"/>
      <c r="FN29" s="98"/>
      <c r="FO29" s="98"/>
      <c r="FP29" s="96"/>
      <c r="FQ29" s="32"/>
      <c r="FR29" s="32"/>
      <c r="FS29" s="32"/>
      <c r="FT29" s="32"/>
      <c r="FU29" s="32"/>
      <c r="FV29" s="32"/>
      <c r="FW29" s="32"/>
      <c r="FX29" s="32"/>
      <c r="FY29" s="32"/>
      <c r="FZ29" s="32"/>
      <c r="GA29" s="32"/>
      <c r="GB29" s="32"/>
      <c r="GC29" s="32"/>
      <c r="GD29" s="32"/>
      <c r="GE29" s="32"/>
      <c r="GF29" s="32"/>
      <c r="GG29" s="32"/>
      <c r="GH29" s="32"/>
      <c r="GI29" s="32"/>
      <c r="GJ29" s="32"/>
      <c r="GK29" s="32"/>
      <c r="GL29" s="32"/>
      <c r="GM29" s="32"/>
      <c r="GN29" s="32"/>
    </row>
    <row r="30" spans="1:196" x14ac:dyDescent="0.2"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98"/>
      <c r="BE30" s="98"/>
      <c r="BF30" s="98"/>
      <c r="BG30" s="98"/>
      <c r="BH30" s="98"/>
      <c r="BI30" s="98"/>
      <c r="BJ30" s="98"/>
      <c r="BK30" s="98"/>
      <c r="BL30" s="98"/>
      <c r="BM30" s="98"/>
      <c r="BN30" s="98"/>
      <c r="BO30" s="98"/>
      <c r="BP30" s="98"/>
      <c r="BQ30" s="98"/>
      <c r="BR30" s="98"/>
      <c r="BS30" s="98"/>
      <c r="BT30" s="98"/>
      <c r="BU30" s="98"/>
      <c r="BV30" s="98"/>
      <c r="BW30" s="98"/>
      <c r="BX30" s="95"/>
      <c r="BY30" s="95"/>
      <c r="BZ30" s="95"/>
      <c r="CA30" s="95"/>
      <c r="CB30" s="95"/>
      <c r="CC30" s="95"/>
      <c r="CD30" s="95"/>
      <c r="CE30" s="95"/>
      <c r="CF30" s="95"/>
      <c r="CG30" s="95"/>
      <c r="CH30" s="95"/>
      <c r="CI30" s="95"/>
      <c r="CJ30" s="95"/>
      <c r="CK30" s="95"/>
      <c r="CL30" s="95"/>
      <c r="CM30" s="95"/>
      <c r="CN30" s="95"/>
      <c r="CO30" s="95"/>
      <c r="CP30" s="95"/>
      <c r="CQ30" s="95"/>
      <c r="CR30" s="95"/>
      <c r="CS30" s="95"/>
      <c r="CT30" s="98"/>
      <c r="CU30" s="98"/>
      <c r="CV30" s="98"/>
      <c r="CW30" s="98"/>
      <c r="CX30" s="98"/>
      <c r="CY30" s="98"/>
      <c r="CZ30" s="98"/>
      <c r="DA30" s="98"/>
      <c r="DB30" s="98"/>
      <c r="DC30" s="98"/>
      <c r="DD30" s="98"/>
      <c r="DE30" s="98"/>
      <c r="DF30" s="98"/>
      <c r="DG30" s="98"/>
      <c r="DH30" s="98"/>
      <c r="DI30" s="98"/>
      <c r="DJ30" s="98"/>
      <c r="DK30" s="98"/>
      <c r="DL30" s="98"/>
      <c r="DM30" s="98"/>
      <c r="DN30" s="98"/>
      <c r="DO30" s="98"/>
      <c r="DP30" s="98"/>
      <c r="DQ30" s="98"/>
      <c r="DR30" s="98"/>
      <c r="DS30" s="98"/>
      <c r="DT30" s="98"/>
      <c r="DU30" s="98"/>
      <c r="DV30" s="98"/>
      <c r="DW30" s="98"/>
      <c r="DX30" s="98"/>
      <c r="DY30" s="98"/>
      <c r="DZ30" s="98"/>
      <c r="EA30" s="98"/>
      <c r="EB30" s="98"/>
      <c r="EC30" s="98"/>
      <c r="ED30" s="98"/>
      <c r="EE30" s="98"/>
      <c r="EF30" s="98"/>
      <c r="EG30" s="98"/>
      <c r="EH30" s="98"/>
      <c r="EI30" s="98"/>
      <c r="EJ30" s="98"/>
      <c r="EK30" s="98"/>
      <c r="EL30" s="98"/>
      <c r="EM30" s="98"/>
      <c r="EN30" s="98"/>
      <c r="EO30" s="98"/>
      <c r="EP30" s="98"/>
      <c r="EQ30" s="98"/>
      <c r="ER30" s="98"/>
      <c r="ES30" s="98"/>
      <c r="ET30" s="98"/>
      <c r="EU30" s="98"/>
      <c r="EV30" s="98"/>
      <c r="EW30" s="98"/>
      <c r="EX30" s="98"/>
      <c r="EY30" s="98"/>
      <c r="EZ30" s="98"/>
      <c r="FA30" s="98"/>
      <c r="FB30" s="98"/>
      <c r="FC30" s="98"/>
      <c r="FD30" s="98"/>
      <c r="FE30" s="98"/>
      <c r="FF30" s="98"/>
      <c r="FG30" s="98"/>
      <c r="FH30" s="98"/>
      <c r="FI30" s="98"/>
      <c r="FJ30" s="98"/>
      <c r="FK30" s="99"/>
      <c r="FL30" s="98"/>
      <c r="FM30" s="98"/>
      <c r="FN30" s="98"/>
      <c r="FO30" s="98"/>
      <c r="FP30" s="96"/>
      <c r="FQ30" s="32"/>
      <c r="FR30" s="32"/>
      <c r="FS30" s="32"/>
      <c r="FT30" s="32"/>
      <c r="FU30" s="32"/>
      <c r="FV30" s="32"/>
      <c r="FW30" s="32"/>
      <c r="FX30" s="32"/>
      <c r="FY30" s="32"/>
      <c r="FZ30" s="32"/>
      <c r="GA30" s="32"/>
      <c r="GB30" s="32"/>
      <c r="GC30" s="32"/>
      <c r="GD30" s="32"/>
      <c r="GE30" s="32"/>
      <c r="GF30" s="32"/>
      <c r="GG30" s="32"/>
      <c r="GH30" s="32"/>
      <c r="GI30" s="32"/>
      <c r="GJ30" s="32"/>
      <c r="GK30" s="32"/>
      <c r="GL30" s="32"/>
      <c r="GM30" s="32"/>
      <c r="GN30" s="32"/>
    </row>
    <row r="31" spans="1:196" x14ac:dyDescent="0.2"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8"/>
      <c r="AO31" s="98"/>
      <c r="AP31" s="98"/>
      <c r="AQ31" s="98"/>
      <c r="AR31" s="98"/>
      <c r="AS31" s="98"/>
      <c r="AT31" s="98"/>
      <c r="AU31" s="98"/>
      <c r="AV31" s="98"/>
      <c r="AW31" s="98"/>
      <c r="AX31" s="98"/>
      <c r="AY31" s="98"/>
      <c r="AZ31" s="98"/>
      <c r="BA31" s="98"/>
      <c r="BB31" s="98"/>
      <c r="BC31" s="98"/>
      <c r="BD31" s="98"/>
      <c r="BE31" s="98"/>
      <c r="BF31" s="98"/>
      <c r="BG31" s="98"/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98"/>
      <c r="BS31" s="98"/>
      <c r="BT31" s="98"/>
      <c r="BU31" s="98"/>
      <c r="BV31" s="98"/>
      <c r="BW31" s="98"/>
      <c r="BX31" s="95"/>
      <c r="BY31" s="95"/>
      <c r="BZ31" s="95"/>
      <c r="CA31" s="95"/>
      <c r="CB31" s="95"/>
      <c r="CC31" s="95"/>
      <c r="CD31" s="95"/>
      <c r="CE31" s="95"/>
      <c r="CF31" s="95"/>
      <c r="CG31" s="95"/>
      <c r="CH31" s="95"/>
      <c r="CI31" s="95"/>
      <c r="CJ31" s="95"/>
      <c r="CK31" s="95"/>
      <c r="CL31" s="95"/>
      <c r="CM31" s="95"/>
      <c r="CN31" s="95"/>
      <c r="CO31" s="95"/>
      <c r="CP31" s="95"/>
      <c r="CQ31" s="95"/>
      <c r="CR31" s="95"/>
      <c r="CS31" s="95"/>
      <c r="CT31" s="98"/>
      <c r="CU31" s="98"/>
      <c r="CV31" s="98"/>
      <c r="CW31" s="98"/>
      <c r="CX31" s="98"/>
      <c r="CY31" s="98"/>
      <c r="CZ31" s="98"/>
      <c r="DA31" s="98"/>
      <c r="DB31" s="98"/>
      <c r="DC31" s="98"/>
      <c r="DD31" s="98"/>
      <c r="DE31" s="98"/>
      <c r="DF31" s="98"/>
      <c r="DG31" s="98"/>
      <c r="DH31" s="98"/>
      <c r="DI31" s="98"/>
      <c r="DJ31" s="98"/>
      <c r="DK31" s="98"/>
      <c r="DL31" s="98"/>
      <c r="DM31" s="98"/>
      <c r="DN31" s="98"/>
      <c r="DO31" s="98"/>
      <c r="DP31" s="98"/>
      <c r="DQ31" s="98"/>
      <c r="DR31" s="98"/>
      <c r="DS31" s="98"/>
      <c r="DT31" s="98"/>
      <c r="DU31" s="98"/>
      <c r="DV31" s="98"/>
      <c r="DW31" s="98"/>
      <c r="DX31" s="98"/>
      <c r="DY31" s="98"/>
      <c r="DZ31" s="98"/>
      <c r="EA31" s="98"/>
      <c r="EB31" s="98"/>
      <c r="EC31" s="98"/>
      <c r="ED31" s="98"/>
      <c r="EE31" s="98"/>
      <c r="EF31" s="98"/>
      <c r="EG31" s="98"/>
      <c r="EH31" s="98"/>
      <c r="EI31" s="98"/>
      <c r="EJ31" s="98"/>
      <c r="EK31" s="98"/>
      <c r="EL31" s="98"/>
      <c r="EM31" s="98"/>
      <c r="EN31" s="98"/>
      <c r="EO31" s="98"/>
      <c r="EP31" s="98"/>
      <c r="EQ31" s="98"/>
      <c r="ER31" s="98"/>
      <c r="ES31" s="98"/>
      <c r="ET31" s="98"/>
      <c r="EU31" s="98"/>
      <c r="EV31" s="98"/>
      <c r="EW31" s="98"/>
      <c r="EX31" s="98"/>
      <c r="EY31" s="98"/>
      <c r="EZ31" s="98"/>
      <c r="FA31" s="98"/>
      <c r="FB31" s="98"/>
      <c r="FC31" s="98"/>
      <c r="FD31" s="98"/>
      <c r="FE31" s="98"/>
      <c r="FF31" s="98"/>
      <c r="FG31" s="98"/>
      <c r="FH31" s="98"/>
      <c r="FI31" s="98"/>
      <c r="FJ31" s="98"/>
      <c r="FK31" s="99"/>
      <c r="FL31" s="98"/>
      <c r="FM31" s="98"/>
      <c r="FN31" s="98"/>
      <c r="FO31" s="98"/>
      <c r="FP31" s="96"/>
      <c r="FQ31" s="32"/>
      <c r="FR31" s="32"/>
      <c r="FS31" s="32"/>
      <c r="FT31" s="32"/>
      <c r="FU31" s="32"/>
      <c r="FV31" s="32"/>
      <c r="FW31" s="32"/>
      <c r="FX31" s="32"/>
      <c r="FY31" s="32"/>
      <c r="FZ31" s="32"/>
      <c r="GA31" s="32"/>
      <c r="GB31" s="32"/>
      <c r="GC31" s="32"/>
      <c r="GD31" s="32"/>
      <c r="GE31" s="32"/>
      <c r="GF31" s="32"/>
      <c r="GG31" s="32"/>
      <c r="GH31" s="32"/>
      <c r="GI31" s="32"/>
      <c r="GJ31" s="32"/>
      <c r="GK31" s="32"/>
      <c r="GL31" s="32"/>
      <c r="GM31" s="32"/>
      <c r="GN31" s="32"/>
    </row>
    <row r="32" spans="1:196" x14ac:dyDescent="0.2"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8"/>
      <c r="AO32" s="98"/>
      <c r="AP32" s="98"/>
      <c r="AQ32" s="98"/>
      <c r="AR32" s="98"/>
      <c r="AS32" s="98"/>
      <c r="AT32" s="98"/>
      <c r="AU32" s="98"/>
      <c r="AV32" s="98"/>
      <c r="AW32" s="98"/>
      <c r="AX32" s="98"/>
      <c r="AY32" s="98"/>
      <c r="AZ32" s="98"/>
      <c r="BA32" s="98"/>
      <c r="BB32" s="98"/>
      <c r="BC32" s="98"/>
      <c r="BD32" s="98"/>
      <c r="BE32" s="98"/>
      <c r="BF32" s="98"/>
      <c r="BG32" s="98"/>
      <c r="BH32" s="98"/>
      <c r="BI32" s="98"/>
      <c r="BJ32" s="98"/>
      <c r="BK32" s="98"/>
      <c r="BL32" s="98"/>
      <c r="BM32" s="98"/>
      <c r="BN32" s="98"/>
      <c r="BO32" s="98"/>
      <c r="BP32" s="98"/>
      <c r="BQ32" s="98"/>
      <c r="BR32" s="98"/>
      <c r="BS32" s="98"/>
      <c r="BT32" s="98"/>
      <c r="BU32" s="98"/>
      <c r="BV32" s="98"/>
      <c r="BW32" s="98"/>
      <c r="BX32" s="95"/>
      <c r="BY32" s="95"/>
      <c r="BZ32" s="95"/>
      <c r="CA32" s="95"/>
      <c r="CB32" s="95"/>
      <c r="CC32" s="95"/>
      <c r="CD32" s="95"/>
      <c r="CE32" s="95"/>
      <c r="CF32" s="95"/>
      <c r="CG32" s="95"/>
      <c r="CH32" s="95"/>
      <c r="CI32" s="95"/>
      <c r="CJ32" s="95"/>
      <c r="CK32" s="95"/>
      <c r="CL32" s="95"/>
      <c r="CM32" s="95"/>
      <c r="CN32" s="95"/>
      <c r="CO32" s="95"/>
      <c r="CP32" s="95"/>
      <c r="CQ32" s="95"/>
      <c r="CR32" s="95"/>
      <c r="CS32" s="95"/>
      <c r="CT32" s="98"/>
      <c r="CU32" s="98"/>
      <c r="CV32" s="98"/>
      <c r="CW32" s="98"/>
      <c r="CX32" s="98"/>
      <c r="CY32" s="98"/>
      <c r="CZ32" s="98"/>
      <c r="DA32" s="98"/>
      <c r="DB32" s="98"/>
      <c r="DC32" s="98"/>
      <c r="DD32" s="98"/>
      <c r="DE32" s="98"/>
      <c r="DF32" s="98"/>
      <c r="DG32" s="98"/>
      <c r="DH32" s="98"/>
      <c r="DI32" s="98"/>
      <c r="DJ32" s="98"/>
      <c r="DK32" s="98"/>
      <c r="DL32" s="98"/>
      <c r="DM32" s="98"/>
      <c r="DN32" s="98"/>
      <c r="DO32" s="98"/>
      <c r="DP32" s="98"/>
      <c r="DQ32" s="98"/>
      <c r="DR32" s="98"/>
      <c r="DS32" s="98"/>
      <c r="DT32" s="98"/>
      <c r="DU32" s="98"/>
      <c r="DV32" s="98"/>
      <c r="DW32" s="98"/>
      <c r="DX32" s="98"/>
      <c r="DY32" s="98"/>
      <c r="DZ32" s="98"/>
      <c r="EA32" s="98"/>
      <c r="EB32" s="98"/>
      <c r="EC32" s="98"/>
      <c r="ED32" s="98"/>
      <c r="EE32" s="98"/>
      <c r="EF32" s="98"/>
      <c r="EG32" s="98"/>
      <c r="EH32" s="98"/>
      <c r="EI32" s="98"/>
      <c r="EJ32" s="98"/>
      <c r="EK32" s="98"/>
      <c r="EL32" s="98"/>
      <c r="EM32" s="98"/>
      <c r="EN32" s="98"/>
      <c r="EO32" s="98"/>
      <c r="EP32" s="98"/>
      <c r="EQ32" s="98"/>
      <c r="ER32" s="98"/>
      <c r="ES32" s="98"/>
      <c r="ET32" s="98"/>
      <c r="EU32" s="98"/>
      <c r="EV32" s="98"/>
      <c r="EW32" s="98"/>
      <c r="EX32" s="98"/>
      <c r="EY32" s="98"/>
      <c r="EZ32" s="98"/>
      <c r="FA32" s="98"/>
      <c r="FB32" s="98"/>
      <c r="FC32" s="98"/>
      <c r="FD32" s="98"/>
      <c r="FE32" s="98"/>
      <c r="FF32" s="98"/>
      <c r="FG32" s="98"/>
      <c r="FH32" s="98"/>
      <c r="FI32" s="98"/>
      <c r="FJ32" s="98"/>
      <c r="FK32" s="99"/>
      <c r="FL32" s="98"/>
      <c r="FM32" s="98"/>
      <c r="FN32" s="98"/>
      <c r="FO32" s="98"/>
      <c r="FP32" s="96"/>
      <c r="FQ32" s="32"/>
      <c r="FR32" s="32"/>
      <c r="FS32" s="32"/>
      <c r="FT32" s="32"/>
      <c r="FU32" s="32"/>
      <c r="FV32" s="32"/>
      <c r="FW32" s="32"/>
      <c r="FX32" s="32"/>
      <c r="FY32" s="32"/>
      <c r="FZ32" s="32"/>
      <c r="GA32" s="32"/>
      <c r="GB32" s="32"/>
      <c r="GC32" s="32"/>
      <c r="GD32" s="32"/>
      <c r="GE32" s="32"/>
      <c r="GF32" s="32"/>
      <c r="GG32" s="32"/>
      <c r="GH32" s="32"/>
      <c r="GI32" s="32"/>
      <c r="GJ32" s="32"/>
      <c r="GK32" s="32"/>
      <c r="GL32" s="32"/>
      <c r="GM32" s="32"/>
      <c r="GN32" s="32"/>
    </row>
    <row r="33" spans="3:196" x14ac:dyDescent="0.2"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98"/>
      <c r="AJ33" s="98"/>
      <c r="AK33" s="98"/>
      <c r="AL33" s="98"/>
      <c r="AM33" s="98"/>
      <c r="AN33" s="98"/>
      <c r="AO33" s="98"/>
      <c r="AP33" s="98"/>
      <c r="AQ33" s="98"/>
      <c r="AR33" s="98"/>
      <c r="AS33" s="98"/>
      <c r="AT33" s="98"/>
      <c r="AU33" s="98"/>
      <c r="AV33" s="98"/>
      <c r="AW33" s="98"/>
      <c r="AX33" s="98"/>
      <c r="AY33" s="98"/>
      <c r="AZ33" s="98"/>
      <c r="BA33" s="98"/>
      <c r="BB33" s="98"/>
      <c r="BC33" s="98"/>
      <c r="BD33" s="98"/>
      <c r="BE33" s="98"/>
      <c r="BF33" s="98"/>
      <c r="BG33" s="98"/>
      <c r="BH33" s="98"/>
      <c r="BI33" s="98"/>
      <c r="BJ33" s="98"/>
      <c r="BK33" s="98"/>
      <c r="BL33" s="98"/>
      <c r="BM33" s="98"/>
      <c r="BN33" s="98"/>
      <c r="BO33" s="98"/>
      <c r="BP33" s="98"/>
      <c r="BQ33" s="98"/>
      <c r="BR33" s="98"/>
      <c r="BS33" s="98"/>
      <c r="BT33" s="98"/>
      <c r="BU33" s="98"/>
      <c r="BV33" s="98"/>
      <c r="BW33" s="98"/>
      <c r="BX33" s="95"/>
      <c r="BY33" s="95"/>
      <c r="BZ33" s="95"/>
      <c r="CA33" s="95"/>
      <c r="CB33" s="95"/>
      <c r="CC33" s="95"/>
      <c r="CD33" s="95"/>
      <c r="CE33" s="95"/>
      <c r="CF33" s="95"/>
      <c r="CG33" s="95"/>
      <c r="CH33" s="95"/>
      <c r="CI33" s="95"/>
      <c r="CJ33" s="95"/>
      <c r="CK33" s="95"/>
      <c r="CL33" s="95"/>
      <c r="CM33" s="95"/>
      <c r="CN33" s="95"/>
      <c r="CO33" s="95"/>
      <c r="CP33" s="95"/>
      <c r="CQ33" s="95"/>
      <c r="CR33" s="95"/>
      <c r="CS33" s="95"/>
      <c r="CT33" s="98"/>
      <c r="CU33" s="98"/>
      <c r="CV33" s="98"/>
      <c r="CW33" s="98"/>
      <c r="CX33" s="98"/>
      <c r="CY33" s="98"/>
      <c r="CZ33" s="98"/>
      <c r="DA33" s="98"/>
      <c r="DB33" s="98"/>
      <c r="DC33" s="98"/>
      <c r="DD33" s="98"/>
      <c r="DE33" s="98"/>
      <c r="DF33" s="98"/>
      <c r="DG33" s="98"/>
      <c r="DH33" s="98"/>
      <c r="DI33" s="98"/>
      <c r="DJ33" s="98"/>
      <c r="DK33" s="98"/>
      <c r="DL33" s="98"/>
      <c r="DM33" s="98"/>
      <c r="DN33" s="98"/>
      <c r="DO33" s="98"/>
      <c r="DP33" s="98"/>
      <c r="DQ33" s="98"/>
      <c r="DR33" s="98"/>
      <c r="DS33" s="98"/>
      <c r="DT33" s="98"/>
      <c r="DU33" s="98"/>
      <c r="DV33" s="98"/>
      <c r="DW33" s="98"/>
      <c r="DX33" s="98"/>
      <c r="DY33" s="98"/>
      <c r="DZ33" s="98"/>
      <c r="EA33" s="98"/>
      <c r="EB33" s="98"/>
      <c r="EC33" s="98"/>
      <c r="ED33" s="98"/>
      <c r="EE33" s="98"/>
      <c r="EF33" s="98"/>
      <c r="EG33" s="98"/>
      <c r="EH33" s="98"/>
      <c r="EI33" s="98"/>
      <c r="EJ33" s="98"/>
      <c r="EK33" s="98"/>
      <c r="EL33" s="98"/>
      <c r="EM33" s="98"/>
      <c r="EN33" s="98"/>
      <c r="EO33" s="98"/>
      <c r="EP33" s="98"/>
      <c r="EQ33" s="98"/>
      <c r="ER33" s="98"/>
      <c r="ES33" s="98"/>
      <c r="ET33" s="98"/>
      <c r="EU33" s="98"/>
      <c r="EV33" s="98"/>
      <c r="EW33" s="98"/>
      <c r="EX33" s="98"/>
      <c r="EY33" s="98"/>
      <c r="EZ33" s="98"/>
      <c r="FA33" s="98"/>
      <c r="FB33" s="98"/>
      <c r="FC33" s="98"/>
      <c r="FD33" s="98"/>
      <c r="FE33" s="98"/>
      <c r="FF33" s="98"/>
      <c r="FG33" s="98"/>
      <c r="FH33" s="98"/>
      <c r="FI33" s="98"/>
      <c r="FJ33" s="98"/>
      <c r="FK33" s="99"/>
      <c r="FL33" s="98"/>
      <c r="FM33" s="98"/>
      <c r="FN33" s="98"/>
      <c r="FO33" s="98"/>
      <c r="FP33" s="96"/>
      <c r="FQ33" s="32"/>
      <c r="FR33" s="32"/>
      <c r="FS33" s="32"/>
      <c r="FT33" s="32"/>
      <c r="FU33" s="32"/>
      <c r="FV33" s="32"/>
      <c r="FW33" s="32"/>
      <c r="FX33" s="32"/>
      <c r="FY33" s="32"/>
      <c r="FZ33" s="32"/>
      <c r="GA33" s="32"/>
      <c r="GB33" s="32"/>
      <c r="GC33" s="32"/>
      <c r="GD33" s="32"/>
      <c r="GE33" s="32"/>
      <c r="GF33" s="32"/>
      <c r="GG33" s="32"/>
      <c r="GH33" s="32"/>
      <c r="GI33" s="32"/>
      <c r="GJ33" s="32"/>
      <c r="GK33" s="32"/>
      <c r="GL33" s="32"/>
      <c r="GM33" s="32"/>
      <c r="GN33" s="32"/>
    </row>
    <row r="34" spans="3:196" x14ac:dyDescent="0.2"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  <c r="AA34" s="98"/>
      <c r="AB34" s="98"/>
      <c r="AC34" s="98"/>
      <c r="AD34" s="98"/>
      <c r="AE34" s="98"/>
      <c r="AF34" s="98"/>
      <c r="AG34" s="98"/>
      <c r="AH34" s="98"/>
      <c r="AI34" s="98"/>
      <c r="AJ34" s="98"/>
      <c r="AK34" s="98"/>
      <c r="AL34" s="98"/>
      <c r="AM34" s="98"/>
      <c r="AN34" s="98"/>
      <c r="AO34" s="98"/>
      <c r="AP34" s="98"/>
      <c r="AQ34" s="98"/>
      <c r="AR34" s="98"/>
      <c r="AS34" s="98"/>
      <c r="AT34" s="98"/>
      <c r="AU34" s="98"/>
      <c r="AV34" s="98"/>
      <c r="AW34" s="98"/>
      <c r="AX34" s="98"/>
      <c r="AY34" s="98"/>
      <c r="AZ34" s="98"/>
      <c r="BA34" s="98"/>
      <c r="BB34" s="98"/>
      <c r="BC34" s="98"/>
      <c r="BD34" s="98"/>
      <c r="BE34" s="98"/>
      <c r="BF34" s="98"/>
      <c r="BG34" s="98"/>
      <c r="BH34" s="98"/>
      <c r="BI34" s="98"/>
      <c r="BJ34" s="98"/>
      <c r="BK34" s="98"/>
      <c r="BL34" s="98"/>
      <c r="BM34" s="98"/>
      <c r="BN34" s="98"/>
      <c r="BO34" s="98"/>
      <c r="BP34" s="98"/>
      <c r="BQ34" s="98"/>
      <c r="BR34" s="98"/>
      <c r="BS34" s="98"/>
      <c r="BT34" s="98"/>
      <c r="BU34" s="98"/>
      <c r="BV34" s="98"/>
      <c r="BW34" s="98"/>
      <c r="BX34" s="95"/>
      <c r="BY34" s="95"/>
      <c r="BZ34" s="95"/>
      <c r="CA34" s="95"/>
      <c r="CB34" s="95"/>
      <c r="CC34" s="95"/>
      <c r="CD34" s="95"/>
      <c r="CE34" s="95"/>
      <c r="CF34" s="95"/>
      <c r="CG34" s="95"/>
      <c r="CH34" s="95"/>
      <c r="CI34" s="95"/>
      <c r="CJ34" s="95"/>
      <c r="CK34" s="95"/>
      <c r="CL34" s="95"/>
      <c r="CM34" s="95"/>
      <c r="CN34" s="101"/>
      <c r="CO34" s="95"/>
      <c r="CP34" s="95"/>
      <c r="CQ34" s="95"/>
      <c r="CR34" s="95"/>
      <c r="CS34" s="95"/>
      <c r="CT34" s="98"/>
      <c r="CU34" s="98"/>
      <c r="CV34" s="98"/>
      <c r="CW34" s="98"/>
      <c r="CX34" s="98"/>
      <c r="CY34" s="98"/>
      <c r="CZ34" s="98"/>
      <c r="DA34" s="98"/>
      <c r="DB34" s="98"/>
      <c r="DC34" s="98"/>
      <c r="DD34" s="98"/>
      <c r="DE34" s="98"/>
      <c r="DF34" s="98"/>
      <c r="DG34" s="98"/>
      <c r="DH34" s="98"/>
      <c r="DI34" s="98"/>
      <c r="DJ34" s="98"/>
      <c r="DK34" s="98"/>
      <c r="DL34" s="98"/>
      <c r="DM34" s="98"/>
      <c r="DN34" s="98"/>
      <c r="DO34" s="98"/>
      <c r="DP34" s="98"/>
      <c r="DQ34" s="98"/>
      <c r="DR34" s="98"/>
      <c r="DS34" s="98"/>
      <c r="DT34" s="98"/>
      <c r="DU34" s="98"/>
      <c r="DV34" s="98"/>
      <c r="DW34" s="98"/>
      <c r="DX34" s="98"/>
      <c r="DY34" s="98"/>
      <c r="DZ34" s="98"/>
      <c r="EA34" s="98"/>
      <c r="EB34" s="98"/>
      <c r="EC34" s="98"/>
      <c r="ED34" s="98"/>
      <c r="EE34" s="98"/>
      <c r="EF34" s="98"/>
      <c r="EG34" s="98"/>
      <c r="EH34" s="98"/>
      <c r="EI34" s="98"/>
      <c r="EJ34" s="98"/>
      <c r="EK34" s="98"/>
      <c r="EL34" s="98"/>
      <c r="EM34" s="98"/>
      <c r="EN34" s="98"/>
      <c r="EO34" s="98"/>
      <c r="EP34" s="98"/>
      <c r="EQ34" s="98"/>
      <c r="ER34" s="98"/>
      <c r="ES34" s="98"/>
      <c r="ET34" s="98"/>
      <c r="EU34" s="98"/>
      <c r="EV34" s="98"/>
      <c r="EW34" s="98"/>
      <c r="EX34" s="98"/>
      <c r="EY34" s="98"/>
      <c r="EZ34" s="98"/>
      <c r="FA34" s="98"/>
      <c r="FB34" s="98"/>
      <c r="FC34" s="98"/>
      <c r="FD34" s="98"/>
      <c r="FE34" s="98"/>
      <c r="FF34" s="98"/>
      <c r="FG34" s="98"/>
      <c r="FH34" s="98"/>
      <c r="FI34" s="98"/>
      <c r="FJ34" s="98"/>
      <c r="FK34" s="99"/>
      <c r="FL34" s="98"/>
      <c r="FM34" s="98"/>
      <c r="FN34" s="98"/>
      <c r="FO34" s="98"/>
      <c r="FP34" s="96"/>
      <c r="FQ34" s="32"/>
      <c r="FR34" s="32"/>
      <c r="FS34" s="32"/>
      <c r="FT34" s="32"/>
      <c r="FU34" s="32"/>
      <c r="FV34" s="32"/>
      <c r="FW34" s="32"/>
      <c r="FX34" s="32"/>
      <c r="FY34" s="32"/>
      <c r="FZ34" s="32"/>
      <c r="GA34" s="32"/>
      <c r="GB34" s="32"/>
      <c r="GC34" s="32"/>
      <c r="GD34" s="32"/>
      <c r="GE34" s="32"/>
      <c r="GF34" s="32"/>
      <c r="GG34" s="32"/>
      <c r="GH34" s="32"/>
      <c r="GI34" s="32"/>
      <c r="GJ34" s="32"/>
      <c r="GK34" s="32"/>
      <c r="GL34" s="32"/>
      <c r="GM34" s="32"/>
      <c r="GN34" s="32"/>
    </row>
    <row r="35" spans="3:196" x14ac:dyDescent="0.2"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8"/>
      <c r="AA35" s="98"/>
      <c r="AB35" s="98"/>
      <c r="AC35" s="98"/>
      <c r="AD35" s="98"/>
      <c r="AE35" s="98"/>
      <c r="AF35" s="98"/>
      <c r="AG35" s="98"/>
      <c r="AH35" s="98"/>
      <c r="AI35" s="98"/>
      <c r="AJ35" s="98"/>
      <c r="AK35" s="98"/>
      <c r="AL35" s="98"/>
      <c r="AM35" s="98"/>
      <c r="AN35" s="98"/>
      <c r="AO35" s="98"/>
      <c r="AP35" s="98"/>
      <c r="AQ35" s="98"/>
      <c r="AR35" s="98"/>
      <c r="AS35" s="98"/>
      <c r="AT35" s="98"/>
      <c r="AU35" s="98"/>
      <c r="AV35" s="98"/>
      <c r="AW35" s="98"/>
      <c r="AX35" s="98"/>
      <c r="AY35" s="98"/>
      <c r="AZ35" s="98"/>
      <c r="BA35" s="98"/>
      <c r="BB35" s="98"/>
      <c r="BC35" s="98"/>
      <c r="BD35" s="98"/>
      <c r="BE35" s="98"/>
      <c r="BF35" s="98"/>
      <c r="BG35" s="98"/>
      <c r="BH35" s="98"/>
      <c r="BI35" s="98"/>
      <c r="BJ35" s="98"/>
      <c r="BK35" s="98"/>
      <c r="BL35" s="98"/>
      <c r="BM35" s="98"/>
      <c r="BN35" s="98"/>
      <c r="BO35" s="98"/>
      <c r="BP35" s="98"/>
      <c r="BQ35" s="98"/>
      <c r="BR35" s="98"/>
      <c r="BS35" s="98"/>
      <c r="BT35" s="98"/>
      <c r="BU35" s="98"/>
      <c r="BV35" s="98"/>
      <c r="BW35" s="98"/>
      <c r="BX35" s="95"/>
      <c r="BY35" s="95"/>
      <c r="BZ35" s="95"/>
      <c r="CA35" s="95"/>
      <c r="CB35" s="95"/>
      <c r="CC35" s="95"/>
      <c r="CD35" s="95"/>
      <c r="CE35" s="95"/>
      <c r="CF35" s="95"/>
      <c r="CG35" s="95"/>
      <c r="CH35" s="95"/>
      <c r="CI35" s="95"/>
      <c r="CJ35" s="95"/>
      <c r="CK35" s="95"/>
      <c r="CL35" s="95"/>
      <c r="CM35" s="95"/>
      <c r="CN35" s="95"/>
      <c r="CO35" s="95"/>
      <c r="CP35" s="95"/>
      <c r="CQ35" s="95"/>
      <c r="CR35" s="95"/>
      <c r="CS35" s="95"/>
      <c r="CT35" s="98"/>
      <c r="CU35" s="98"/>
      <c r="CV35" s="98"/>
      <c r="CW35" s="98"/>
      <c r="CX35" s="98"/>
      <c r="CY35" s="98"/>
      <c r="CZ35" s="98"/>
      <c r="DA35" s="98"/>
      <c r="DB35" s="98"/>
      <c r="DC35" s="98"/>
      <c r="DD35" s="98"/>
      <c r="DE35" s="98"/>
      <c r="DF35" s="98"/>
      <c r="DG35" s="98"/>
      <c r="DH35" s="98"/>
      <c r="DI35" s="98"/>
      <c r="DJ35" s="98"/>
      <c r="DK35" s="98"/>
      <c r="DL35" s="98"/>
      <c r="DM35" s="98"/>
      <c r="DN35" s="98"/>
      <c r="DO35" s="98"/>
      <c r="DP35" s="98"/>
      <c r="DQ35" s="98"/>
      <c r="DR35" s="98"/>
      <c r="DS35" s="98"/>
      <c r="DT35" s="98"/>
      <c r="DU35" s="98"/>
      <c r="DV35" s="98"/>
      <c r="DW35" s="98"/>
      <c r="DX35" s="98"/>
      <c r="DY35" s="98"/>
      <c r="DZ35" s="98"/>
      <c r="EA35" s="98"/>
      <c r="EB35" s="98"/>
      <c r="EC35" s="98"/>
      <c r="ED35" s="98"/>
      <c r="EE35" s="98"/>
      <c r="EF35" s="98"/>
      <c r="EG35" s="98"/>
      <c r="EH35" s="98"/>
      <c r="EI35" s="98"/>
      <c r="EJ35" s="98"/>
      <c r="EK35" s="98"/>
      <c r="EL35" s="98"/>
      <c r="EM35" s="98"/>
      <c r="EN35" s="98"/>
      <c r="EO35" s="98"/>
      <c r="EP35" s="98"/>
      <c r="EQ35" s="98"/>
      <c r="ER35" s="98"/>
      <c r="ES35" s="98"/>
      <c r="ET35" s="98"/>
      <c r="EU35" s="98"/>
      <c r="EV35" s="98"/>
      <c r="EW35" s="98"/>
      <c r="EX35" s="98"/>
      <c r="EY35" s="98"/>
      <c r="EZ35" s="98"/>
      <c r="FA35" s="98"/>
      <c r="FB35" s="98"/>
      <c r="FC35" s="98"/>
      <c r="FD35" s="98"/>
      <c r="FE35" s="98"/>
      <c r="FF35" s="98"/>
      <c r="FG35" s="98"/>
      <c r="FH35" s="98"/>
      <c r="FI35" s="98"/>
      <c r="FJ35" s="98"/>
      <c r="FK35" s="99"/>
      <c r="FL35" s="99"/>
      <c r="FM35" s="98"/>
      <c r="FN35" s="98"/>
      <c r="FO35" s="98"/>
      <c r="FP35" s="96"/>
      <c r="FQ35" s="32"/>
      <c r="FR35" s="32"/>
      <c r="FS35" s="32"/>
      <c r="FT35" s="32"/>
      <c r="FU35" s="32"/>
      <c r="FV35" s="32"/>
      <c r="FW35" s="32"/>
      <c r="FX35" s="32"/>
      <c r="FY35" s="32"/>
      <c r="FZ35" s="32"/>
      <c r="GA35" s="32"/>
      <c r="GB35" s="32"/>
      <c r="GC35" s="32"/>
      <c r="GD35" s="32"/>
      <c r="GE35" s="32"/>
      <c r="GF35" s="32"/>
      <c r="GG35" s="32"/>
      <c r="GH35" s="32"/>
      <c r="GI35" s="32"/>
      <c r="GJ35" s="32"/>
      <c r="GK35" s="32"/>
      <c r="GL35" s="32"/>
      <c r="GM35" s="32"/>
      <c r="GN35" s="32"/>
    </row>
    <row r="36" spans="3:196" x14ac:dyDescent="0.2"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  <c r="AA36" s="98"/>
      <c r="AB36" s="98"/>
      <c r="AC36" s="98"/>
      <c r="AD36" s="98"/>
      <c r="AE36" s="98"/>
      <c r="AF36" s="98"/>
      <c r="AG36" s="98"/>
      <c r="AH36" s="98"/>
      <c r="AI36" s="98"/>
      <c r="AJ36" s="98"/>
      <c r="AK36" s="98"/>
      <c r="AL36" s="98"/>
      <c r="AM36" s="98"/>
      <c r="AN36" s="98"/>
      <c r="AO36" s="98"/>
      <c r="AP36" s="98"/>
      <c r="AQ36" s="98"/>
      <c r="AR36" s="98"/>
      <c r="AS36" s="98"/>
      <c r="AT36" s="98"/>
      <c r="AU36" s="98"/>
      <c r="AV36" s="98"/>
      <c r="AW36" s="98"/>
      <c r="AX36" s="98"/>
      <c r="AY36" s="98"/>
      <c r="AZ36" s="98"/>
      <c r="BA36" s="98"/>
      <c r="BB36" s="98"/>
      <c r="BC36" s="98"/>
      <c r="BD36" s="98"/>
      <c r="BE36" s="98"/>
      <c r="BF36" s="98"/>
      <c r="BG36" s="98"/>
      <c r="BH36" s="98"/>
      <c r="BI36" s="98"/>
      <c r="BJ36" s="98"/>
      <c r="BK36" s="98"/>
      <c r="BL36" s="98"/>
      <c r="BM36" s="98"/>
      <c r="BN36" s="98"/>
      <c r="BO36" s="98"/>
      <c r="BP36" s="98"/>
      <c r="BQ36" s="98"/>
      <c r="BR36" s="98"/>
      <c r="BS36" s="98"/>
      <c r="BT36" s="98"/>
      <c r="BU36" s="98"/>
      <c r="BV36" s="98"/>
      <c r="BW36" s="98"/>
      <c r="BX36" s="95"/>
      <c r="BY36" s="95"/>
      <c r="BZ36" s="95"/>
      <c r="CA36" s="95"/>
      <c r="CB36" s="95"/>
      <c r="CC36" s="95"/>
      <c r="CD36" s="95"/>
      <c r="CE36" s="95"/>
      <c r="CF36" s="95"/>
      <c r="CG36" s="95"/>
      <c r="CH36" s="95"/>
      <c r="CI36" s="95"/>
      <c r="CJ36" s="95"/>
      <c r="CK36" s="95"/>
      <c r="CL36" s="95"/>
      <c r="CM36" s="95"/>
      <c r="CN36" s="95"/>
      <c r="CO36" s="95"/>
      <c r="CP36" s="95"/>
      <c r="CQ36" s="95"/>
      <c r="CR36" s="95"/>
      <c r="CS36" s="95"/>
      <c r="CT36" s="98"/>
      <c r="CU36" s="98"/>
      <c r="CV36" s="98"/>
      <c r="CW36" s="98"/>
      <c r="CX36" s="98"/>
      <c r="CY36" s="98"/>
      <c r="CZ36" s="98"/>
      <c r="DA36" s="98"/>
      <c r="DB36" s="98"/>
      <c r="DC36" s="98"/>
      <c r="DD36" s="98"/>
      <c r="DE36" s="98"/>
      <c r="DF36" s="98"/>
      <c r="DG36" s="98"/>
      <c r="DH36" s="98"/>
      <c r="DI36" s="98"/>
      <c r="DJ36" s="98"/>
      <c r="DK36" s="98"/>
      <c r="DL36" s="98"/>
      <c r="DM36" s="98"/>
      <c r="DN36" s="98"/>
      <c r="DO36" s="98"/>
      <c r="DP36" s="98"/>
      <c r="DQ36" s="98"/>
      <c r="DR36" s="98"/>
      <c r="DS36" s="98"/>
      <c r="DT36" s="98"/>
      <c r="DU36" s="98"/>
      <c r="DV36" s="98"/>
      <c r="DW36" s="98"/>
      <c r="DX36" s="98"/>
      <c r="DY36" s="98"/>
      <c r="DZ36" s="98"/>
      <c r="EA36" s="98"/>
      <c r="EB36" s="98"/>
      <c r="EC36" s="98"/>
      <c r="ED36" s="98"/>
      <c r="EE36" s="98"/>
      <c r="EF36" s="98"/>
      <c r="EG36" s="98"/>
      <c r="EH36" s="98"/>
      <c r="EI36" s="98"/>
      <c r="EJ36" s="98"/>
      <c r="EK36" s="98"/>
      <c r="EL36" s="98"/>
      <c r="EM36" s="98"/>
      <c r="EN36" s="98"/>
      <c r="EO36" s="98"/>
      <c r="EP36" s="98"/>
      <c r="EQ36" s="98"/>
      <c r="ER36" s="98"/>
      <c r="ES36" s="98"/>
      <c r="ET36" s="98"/>
      <c r="EU36" s="98"/>
      <c r="EV36" s="98"/>
      <c r="EW36" s="98"/>
      <c r="EX36" s="98"/>
      <c r="EY36" s="98"/>
      <c r="EZ36" s="98"/>
      <c r="FA36" s="98"/>
      <c r="FB36" s="98"/>
      <c r="FC36" s="98"/>
      <c r="FD36" s="98"/>
      <c r="FE36" s="98"/>
      <c r="FF36" s="98"/>
      <c r="FG36" s="98"/>
      <c r="FH36" s="98"/>
      <c r="FI36" s="98"/>
      <c r="FJ36" s="102"/>
      <c r="FK36" s="99"/>
      <c r="FL36" s="98"/>
      <c r="FM36" s="98"/>
      <c r="FN36" s="98"/>
      <c r="FO36" s="98"/>
      <c r="FP36" s="96"/>
      <c r="FQ36" s="32"/>
      <c r="FR36" s="32"/>
      <c r="FS36" s="32"/>
      <c r="FT36" s="32"/>
      <c r="FU36" s="32"/>
      <c r="FV36" s="32"/>
      <c r="FW36" s="32"/>
      <c r="FX36" s="32"/>
      <c r="FY36" s="32"/>
      <c r="FZ36" s="32"/>
      <c r="GA36" s="32"/>
      <c r="GB36" s="32"/>
      <c r="GC36" s="32"/>
      <c r="GD36" s="32"/>
      <c r="GE36" s="32"/>
      <c r="GF36" s="32"/>
      <c r="GG36" s="32"/>
      <c r="GH36" s="32"/>
      <c r="GI36" s="32"/>
      <c r="GJ36" s="32"/>
      <c r="GK36" s="32"/>
      <c r="GL36" s="32"/>
      <c r="GM36" s="32"/>
      <c r="GN36" s="32"/>
    </row>
    <row r="37" spans="3:196" x14ac:dyDescent="0.2"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  <c r="Y37" s="98"/>
      <c r="Z37" s="98"/>
      <c r="AA37" s="98"/>
      <c r="AB37" s="98"/>
      <c r="AC37" s="98"/>
      <c r="AD37" s="98"/>
      <c r="AE37" s="98"/>
      <c r="AF37" s="98"/>
      <c r="AG37" s="98"/>
      <c r="AH37" s="98"/>
      <c r="AI37" s="98"/>
      <c r="AJ37" s="98"/>
      <c r="AK37" s="98"/>
      <c r="AL37" s="98"/>
      <c r="AM37" s="98"/>
      <c r="AN37" s="98"/>
      <c r="AO37" s="98"/>
      <c r="AP37" s="98"/>
      <c r="AQ37" s="98"/>
      <c r="AR37" s="98"/>
      <c r="AS37" s="98"/>
      <c r="AT37" s="98"/>
      <c r="AU37" s="98"/>
      <c r="AV37" s="98"/>
      <c r="AW37" s="98"/>
      <c r="AX37" s="98"/>
      <c r="AY37" s="98"/>
      <c r="AZ37" s="98"/>
      <c r="BA37" s="98"/>
      <c r="BB37" s="98"/>
      <c r="BC37" s="98"/>
      <c r="BD37" s="98"/>
      <c r="BE37" s="98"/>
      <c r="BF37" s="98"/>
      <c r="BG37" s="98"/>
      <c r="BH37" s="98"/>
      <c r="BI37" s="98"/>
      <c r="BJ37" s="98"/>
      <c r="BK37" s="98"/>
      <c r="BL37" s="98"/>
      <c r="BM37" s="98"/>
      <c r="BN37" s="98"/>
      <c r="BO37" s="98"/>
      <c r="BP37" s="98"/>
      <c r="BQ37" s="98"/>
      <c r="BR37" s="98"/>
      <c r="BS37" s="98"/>
      <c r="BT37" s="98"/>
      <c r="BU37" s="98"/>
      <c r="BV37" s="98"/>
      <c r="BW37" s="98"/>
      <c r="BX37" s="95"/>
      <c r="BY37" s="95"/>
      <c r="BZ37" s="95"/>
      <c r="CA37" s="95"/>
      <c r="CB37" s="95"/>
      <c r="CC37" s="95"/>
      <c r="CD37" s="95"/>
      <c r="CE37" s="95"/>
      <c r="CF37" s="95"/>
      <c r="CG37" s="95"/>
      <c r="CH37" s="95"/>
      <c r="CI37" s="95"/>
      <c r="CJ37" s="95"/>
      <c r="CK37" s="95"/>
      <c r="CL37" s="95"/>
      <c r="CM37" s="95"/>
      <c r="CN37" s="95"/>
      <c r="CO37" s="95"/>
      <c r="CP37" s="95"/>
      <c r="CQ37" s="95"/>
      <c r="CR37" s="95"/>
      <c r="CS37" s="95"/>
      <c r="CT37" s="98"/>
      <c r="CU37" s="98"/>
      <c r="CV37" s="98"/>
      <c r="CW37" s="98"/>
      <c r="CX37" s="98"/>
      <c r="CY37" s="98"/>
      <c r="CZ37" s="98"/>
      <c r="DA37" s="98"/>
      <c r="DB37" s="98"/>
      <c r="DC37" s="98"/>
      <c r="DD37" s="98"/>
      <c r="DE37" s="98"/>
      <c r="DF37" s="98"/>
      <c r="DG37" s="98"/>
      <c r="DH37" s="98"/>
      <c r="DI37" s="98"/>
      <c r="DJ37" s="98"/>
      <c r="DK37" s="98"/>
      <c r="DL37" s="98"/>
      <c r="DM37" s="98"/>
      <c r="DN37" s="98"/>
      <c r="DO37" s="98"/>
      <c r="DP37" s="98"/>
      <c r="DQ37" s="98"/>
      <c r="DR37" s="98"/>
      <c r="DS37" s="98"/>
      <c r="DT37" s="98"/>
      <c r="DU37" s="98"/>
      <c r="DV37" s="98"/>
      <c r="DW37" s="98"/>
      <c r="DX37" s="98"/>
      <c r="DY37" s="98"/>
      <c r="DZ37" s="98"/>
      <c r="EA37" s="98"/>
      <c r="EB37" s="98"/>
      <c r="EC37" s="98"/>
      <c r="ED37" s="98"/>
      <c r="EE37" s="98"/>
      <c r="EF37" s="98"/>
      <c r="EG37" s="98"/>
      <c r="EH37" s="98"/>
      <c r="EI37" s="98"/>
      <c r="EJ37" s="98"/>
      <c r="EK37" s="98"/>
      <c r="EL37" s="98"/>
      <c r="EM37" s="98"/>
      <c r="EN37" s="98"/>
      <c r="EO37" s="98"/>
      <c r="EP37" s="98"/>
      <c r="EQ37" s="98"/>
      <c r="ER37" s="98"/>
      <c r="ES37" s="98"/>
      <c r="ET37" s="98"/>
      <c r="EU37" s="98"/>
      <c r="EV37" s="98"/>
      <c r="EW37" s="98"/>
      <c r="EX37" s="98"/>
      <c r="EY37" s="98"/>
      <c r="EZ37" s="98"/>
      <c r="FA37" s="98"/>
      <c r="FB37" s="98"/>
      <c r="FC37" s="98"/>
      <c r="FD37" s="98"/>
      <c r="FE37" s="98"/>
      <c r="FF37" s="98"/>
      <c r="FG37" s="98"/>
      <c r="FH37" s="98"/>
      <c r="FI37" s="98"/>
      <c r="FJ37" s="98"/>
      <c r="FK37" s="98"/>
      <c r="FL37" s="98"/>
      <c r="FM37" s="98"/>
      <c r="FN37" s="98"/>
      <c r="FO37" s="98"/>
      <c r="FP37" s="96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</row>
    <row r="38" spans="3:196" x14ac:dyDescent="0.2"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8"/>
      <c r="BM38" s="98"/>
      <c r="BN38" s="98"/>
      <c r="BO38" s="98"/>
      <c r="BP38" s="98"/>
      <c r="BQ38" s="98"/>
      <c r="BR38" s="98"/>
      <c r="BS38" s="98"/>
      <c r="BT38" s="98"/>
      <c r="BU38" s="98"/>
      <c r="BV38" s="98"/>
      <c r="BW38" s="98"/>
      <c r="BX38" s="95"/>
      <c r="BY38" s="95"/>
      <c r="BZ38" s="95"/>
      <c r="CA38" s="95"/>
      <c r="CB38" s="95"/>
      <c r="CC38" s="95"/>
      <c r="CD38" s="95"/>
      <c r="CE38" s="95"/>
      <c r="CF38" s="95"/>
      <c r="CG38" s="95"/>
      <c r="CH38" s="95"/>
      <c r="CI38" s="95"/>
      <c r="CJ38" s="95"/>
      <c r="CK38" s="95"/>
      <c r="CL38" s="103"/>
      <c r="CM38" s="95"/>
      <c r="CN38" s="95"/>
      <c r="CO38" s="95"/>
      <c r="CP38" s="95"/>
      <c r="CQ38" s="95"/>
      <c r="CR38" s="95"/>
      <c r="CS38" s="95"/>
      <c r="CT38" s="98"/>
      <c r="CU38" s="98"/>
      <c r="CV38" s="98"/>
      <c r="CW38" s="98"/>
      <c r="CX38" s="98"/>
      <c r="CY38" s="98"/>
      <c r="CZ38" s="98"/>
      <c r="DA38" s="98"/>
      <c r="DB38" s="98"/>
      <c r="DC38" s="98"/>
      <c r="DD38" s="98"/>
      <c r="DE38" s="98"/>
      <c r="DF38" s="98"/>
      <c r="DG38" s="98"/>
      <c r="DH38" s="98"/>
      <c r="DI38" s="98"/>
      <c r="DJ38" s="98"/>
      <c r="DK38" s="98"/>
      <c r="DL38" s="98"/>
      <c r="DM38" s="98"/>
      <c r="DN38" s="98"/>
      <c r="DO38" s="98"/>
      <c r="DP38" s="98"/>
      <c r="DQ38" s="98"/>
      <c r="DR38" s="98"/>
      <c r="DS38" s="98"/>
      <c r="DT38" s="98"/>
      <c r="DU38" s="98"/>
      <c r="DV38" s="98"/>
      <c r="DW38" s="98"/>
      <c r="DX38" s="98"/>
      <c r="DY38" s="98"/>
      <c r="DZ38" s="98"/>
      <c r="EA38" s="98"/>
      <c r="EB38" s="98"/>
      <c r="EC38" s="98"/>
      <c r="ED38" s="98"/>
      <c r="EE38" s="98"/>
      <c r="EF38" s="98"/>
      <c r="EG38" s="98"/>
      <c r="EH38" s="98"/>
      <c r="EI38" s="98"/>
      <c r="EJ38" s="98"/>
      <c r="EK38" s="98"/>
      <c r="EL38" s="98"/>
      <c r="EM38" s="98"/>
      <c r="EN38" s="98"/>
      <c r="EO38" s="98"/>
      <c r="EP38" s="98"/>
      <c r="EQ38" s="98"/>
      <c r="ER38" s="98"/>
      <c r="ES38" s="98"/>
      <c r="ET38" s="98"/>
      <c r="EU38" s="98"/>
      <c r="EV38" s="98"/>
      <c r="EW38" s="98"/>
      <c r="EX38" s="98"/>
      <c r="EY38" s="98"/>
      <c r="EZ38" s="98"/>
      <c r="FA38" s="98"/>
      <c r="FB38" s="98"/>
      <c r="FC38" s="98"/>
      <c r="FD38" s="98"/>
      <c r="FE38" s="98"/>
      <c r="FF38" s="98"/>
      <c r="FG38" s="98"/>
      <c r="FH38" s="98"/>
      <c r="FI38" s="98"/>
      <c r="FJ38" s="98"/>
      <c r="FK38" s="98"/>
      <c r="FL38" s="98"/>
      <c r="FM38" s="98"/>
      <c r="FN38" s="98"/>
      <c r="FO38" s="98"/>
      <c r="FP38" s="96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</row>
    <row r="39" spans="3:196" x14ac:dyDescent="0.2"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  <c r="AM39" s="98"/>
      <c r="AN39" s="98"/>
      <c r="AO39" s="98"/>
      <c r="AP39" s="98"/>
      <c r="AQ39" s="98"/>
      <c r="AR39" s="98"/>
      <c r="AS39" s="98"/>
      <c r="AT39" s="98"/>
      <c r="AU39" s="98"/>
      <c r="AV39" s="98"/>
      <c r="AW39" s="98"/>
      <c r="AX39" s="98"/>
      <c r="AY39" s="98"/>
      <c r="AZ39" s="98"/>
      <c r="BA39" s="98"/>
      <c r="BB39" s="98"/>
      <c r="BC39" s="98"/>
      <c r="BD39" s="98"/>
      <c r="BE39" s="98"/>
      <c r="BF39" s="98"/>
      <c r="BG39" s="98"/>
      <c r="BH39" s="98"/>
      <c r="BI39" s="98"/>
      <c r="BJ39" s="98"/>
      <c r="BK39" s="98"/>
      <c r="BL39" s="98"/>
      <c r="BM39" s="98"/>
      <c r="BN39" s="98"/>
      <c r="BO39" s="98"/>
      <c r="BP39" s="98"/>
      <c r="BQ39" s="98"/>
      <c r="BR39" s="98"/>
      <c r="BS39" s="98"/>
      <c r="BT39" s="98"/>
      <c r="BU39" s="98"/>
      <c r="BV39" s="98"/>
      <c r="BW39" s="98"/>
      <c r="BX39" s="95"/>
      <c r="BY39" s="95"/>
      <c r="BZ39" s="95"/>
      <c r="CA39" s="95"/>
      <c r="CB39" s="95"/>
      <c r="CC39" s="95"/>
      <c r="CD39" s="95"/>
      <c r="CE39" s="95"/>
      <c r="CF39" s="95"/>
      <c r="CG39" s="95"/>
      <c r="CH39" s="95"/>
      <c r="CI39" s="95"/>
      <c r="CJ39" s="95"/>
      <c r="CK39" s="95"/>
      <c r="CL39" s="103"/>
      <c r="CM39" s="95"/>
      <c r="CN39" s="95"/>
      <c r="CO39" s="95"/>
      <c r="CP39" s="95"/>
      <c r="CQ39" s="95"/>
      <c r="CR39" s="95"/>
      <c r="CS39" s="95"/>
      <c r="CT39" s="98"/>
      <c r="CU39" s="98"/>
      <c r="CV39" s="98"/>
      <c r="CW39" s="98"/>
      <c r="CX39" s="98"/>
      <c r="CY39" s="98"/>
      <c r="CZ39" s="98"/>
      <c r="DA39" s="98"/>
      <c r="DB39" s="98"/>
      <c r="DC39" s="98"/>
      <c r="DD39" s="98"/>
      <c r="DE39" s="98"/>
      <c r="DF39" s="98"/>
      <c r="DG39" s="98"/>
      <c r="DH39" s="98"/>
      <c r="DI39" s="98"/>
      <c r="DJ39" s="98"/>
      <c r="DK39" s="98"/>
      <c r="DL39" s="98"/>
      <c r="DM39" s="98"/>
      <c r="DN39" s="98"/>
      <c r="DO39" s="98"/>
      <c r="DP39" s="98"/>
      <c r="DQ39" s="98"/>
      <c r="DR39" s="98"/>
      <c r="DS39" s="98"/>
      <c r="DT39" s="98"/>
      <c r="DU39" s="98"/>
      <c r="DV39" s="98"/>
      <c r="DW39" s="98"/>
      <c r="DX39" s="98"/>
      <c r="DY39" s="98"/>
      <c r="DZ39" s="98"/>
      <c r="EA39" s="98"/>
      <c r="EB39" s="98"/>
      <c r="EC39" s="98"/>
      <c r="ED39" s="98"/>
      <c r="EE39" s="98"/>
      <c r="EF39" s="98"/>
      <c r="EG39" s="98"/>
      <c r="EH39" s="98"/>
      <c r="EI39" s="98"/>
      <c r="EJ39" s="98"/>
      <c r="EK39" s="98"/>
      <c r="EL39" s="98"/>
      <c r="EM39" s="98"/>
      <c r="EN39" s="98"/>
      <c r="EO39" s="98"/>
      <c r="EP39" s="98"/>
      <c r="EQ39" s="98"/>
      <c r="ER39" s="98"/>
      <c r="ES39" s="98"/>
      <c r="ET39" s="98"/>
      <c r="EU39" s="98"/>
      <c r="EV39" s="98"/>
      <c r="EW39" s="98"/>
      <c r="EX39" s="98"/>
      <c r="EY39" s="98"/>
      <c r="EZ39" s="98"/>
      <c r="FA39" s="98"/>
      <c r="FB39" s="98"/>
      <c r="FC39" s="98"/>
      <c r="FD39" s="98"/>
      <c r="FE39" s="98"/>
      <c r="FF39" s="98"/>
      <c r="FG39" s="98"/>
      <c r="FH39" s="98"/>
      <c r="FI39" s="98"/>
      <c r="FJ39" s="98"/>
      <c r="FK39" s="98"/>
      <c r="FL39" s="98"/>
      <c r="FM39" s="98"/>
      <c r="FN39" s="98"/>
      <c r="FO39" s="98"/>
      <c r="FP39" s="96"/>
      <c r="FQ39" s="32"/>
      <c r="FR39" s="32"/>
      <c r="FS39" s="32"/>
      <c r="FT39" s="32"/>
      <c r="FU39" s="32"/>
      <c r="FV39" s="32"/>
      <c r="FW39" s="32"/>
      <c r="FX39" s="32"/>
      <c r="FY39" s="32"/>
      <c r="FZ39" s="32"/>
      <c r="GA39" s="32"/>
      <c r="GB39" s="32"/>
      <c r="GC39" s="32"/>
      <c r="GD39" s="32"/>
      <c r="GE39" s="32"/>
      <c r="GF39" s="32"/>
      <c r="GG39" s="32"/>
      <c r="GH39" s="32"/>
      <c r="GI39" s="32"/>
      <c r="GJ39" s="32"/>
      <c r="GK39" s="32"/>
      <c r="GL39" s="32"/>
      <c r="GM39" s="32"/>
      <c r="GN39" s="32"/>
    </row>
    <row r="40" spans="3:196" x14ac:dyDescent="0.2"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8"/>
      <c r="AA40" s="98"/>
      <c r="AB40" s="98"/>
      <c r="AC40" s="98"/>
      <c r="AD40" s="98"/>
      <c r="AE40" s="98"/>
      <c r="AF40" s="98"/>
      <c r="AG40" s="98"/>
      <c r="AH40" s="98"/>
      <c r="AI40" s="98"/>
      <c r="AJ40" s="98"/>
      <c r="AK40" s="98"/>
      <c r="AL40" s="98"/>
      <c r="AM40" s="98"/>
      <c r="AN40" s="98"/>
      <c r="AO40" s="98"/>
      <c r="AP40" s="98"/>
      <c r="AQ40" s="98"/>
      <c r="AR40" s="98"/>
      <c r="AS40" s="98"/>
      <c r="AT40" s="98"/>
      <c r="AU40" s="98"/>
      <c r="AV40" s="98"/>
      <c r="AW40" s="98"/>
      <c r="AX40" s="98"/>
      <c r="AY40" s="98"/>
      <c r="AZ40" s="98"/>
      <c r="BA40" s="98"/>
      <c r="BB40" s="98"/>
      <c r="BC40" s="98"/>
      <c r="BD40" s="98"/>
      <c r="BE40" s="98"/>
      <c r="BF40" s="98"/>
      <c r="BG40" s="98"/>
      <c r="BH40" s="98"/>
      <c r="BI40" s="98"/>
      <c r="BJ40" s="98"/>
      <c r="BK40" s="98"/>
      <c r="BL40" s="98"/>
      <c r="BM40" s="98"/>
      <c r="BN40" s="98"/>
      <c r="BO40" s="98"/>
      <c r="BP40" s="98"/>
      <c r="BQ40" s="98"/>
      <c r="BR40" s="98"/>
      <c r="BS40" s="98"/>
      <c r="BT40" s="98"/>
      <c r="BU40" s="98"/>
      <c r="BV40" s="98"/>
      <c r="BW40" s="98"/>
      <c r="BX40" s="95"/>
      <c r="BY40" s="95"/>
      <c r="BZ40" s="95"/>
      <c r="CA40" s="95"/>
      <c r="CB40" s="95"/>
      <c r="CC40" s="95"/>
      <c r="CD40" s="95"/>
      <c r="CE40" s="95"/>
      <c r="CF40" s="95"/>
      <c r="CG40" s="95"/>
      <c r="CH40" s="95"/>
      <c r="CI40" s="95"/>
      <c r="CJ40" s="95"/>
      <c r="CK40" s="95"/>
      <c r="CL40" s="103"/>
      <c r="CM40" s="95"/>
      <c r="CN40" s="95"/>
      <c r="CO40" s="95"/>
      <c r="CP40" s="95"/>
      <c r="CQ40" s="95"/>
      <c r="CR40" s="95"/>
      <c r="CS40" s="95"/>
      <c r="CT40" s="98"/>
      <c r="CU40" s="98"/>
      <c r="CV40" s="98"/>
      <c r="CW40" s="98"/>
      <c r="CX40" s="98"/>
      <c r="CY40" s="98"/>
      <c r="CZ40" s="98"/>
      <c r="DA40" s="98"/>
      <c r="DB40" s="98"/>
      <c r="DC40" s="98"/>
      <c r="DD40" s="98"/>
      <c r="DE40" s="98"/>
      <c r="DF40" s="98"/>
      <c r="DG40" s="98"/>
      <c r="DH40" s="98"/>
      <c r="DI40" s="98"/>
      <c r="DJ40" s="98"/>
      <c r="DK40" s="98"/>
      <c r="DL40" s="98"/>
      <c r="DM40" s="98"/>
      <c r="DN40" s="98"/>
      <c r="DO40" s="98"/>
      <c r="DP40" s="98"/>
      <c r="DQ40" s="98"/>
      <c r="DR40" s="98"/>
      <c r="DS40" s="98"/>
      <c r="DT40" s="98"/>
      <c r="DU40" s="98"/>
      <c r="DV40" s="98"/>
      <c r="DW40" s="98"/>
      <c r="DX40" s="98"/>
      <c r="DY40" s="98"/>
      <c r="DZ40" s="98"/>
      <c r="EA40" s="98"/>
      <c r="EB40" s="98"/>
      <c r="EC40" s="98"/>
      <c r="ED40" s="98"/>
      <c r="EE40" s="98"/>
      <c r="EF40" s="98"/>
      <c r="EG40" s="98"/>
      <c r="EH40" s="98"/>
      <c r="EI40" s="98"/>
      <c r="EJ40" s="98"/>
      <c r="EK40" s="98"/>
      <c r="EL40" s="98"/>
      <c r="EM40" s="98"/>
      <c r="EN40" s="98"/>
      <c r="EO40" s="98"/>
      <c r="EP40" s="98"/>
      <c r="EQ40" s="98"/>
      <c r="ER40" s="98"/>
      <c r="ES40" s="98"/>
      <c r="ET40" s="98"/>
      <c r="EU40" s="98"/>
      <c r="EV40" s="98"/>
      <c r="EW40" s="98"/>
      <c r="EX40" s="98"/>
      <c r="EY40" s="98"/>
      <c r="EZ40" s="98"/>
      <c r="FA40" s="98"/>
      <c r="FB40" s="98"/>
      <c r="FC40" s="98"/>
      <c r="FD40" s="98"/>
      <c r="FE40" s="98"/>
      <c r="FF40" s="98"/>
      <c r="FG40" s="98"/>
      <c r="FH40" s="98"/>
      <c r="FI40" s="98"/>
      <c r="FJ40" s="98"/>
      <c r="FK40" s="98"/>
      <c r="FL40" s="98"/>
      <c r="FM40" s="98"/>
      <c r="FN40" s="98"/>
      <c r="FO40" s="98"/>
      <c r="FP40" s="96"/>
      <c r="FQ40" s="32"/>
      <c r="FR40" s="32"/>
      <c r="FS40" s="32"/>
      <c r="FT40" s="32"/>
      <c r="FU40" s="32"/>
      <c r="FV40" s="32"/>
      <c r="FW40" s="32"/>
      <c r="FX40" s="32"/>
      <c r="FY40" s="32"/>
      <c r="FZ40" s="32"/>
      <c r="GA40" s="32"/>
      <c r="GB40" s="32"/>
      <c r="GC40" s="32"/>
      <c r="GD40" s="32"/>
      <c r="GE40" s="32"/>
      <c r="GF40" s="32"/>
      <c r="GG40" s="32"/>
      <c r="GH40" s="32"/>
      <c r="GI40" s="32"/>
      <c r="GJ40" s="32"/>
      <c r="GK40" s="32"/>
      <c r="GL40" s="32"/>
      <c r="GM40" s="32"/>
      <c r="GN40" s="32"/>
    </row>
    <row r="41" spans="3:196" x14ac:dyDescent="0.2"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8"/>
      <c r="AA41" s="98"/>
      <c r="AB41" s="98"/>
      <c r="AC41" s="98"/>
      <c r="AD41" s="98"/>
      <c r="AE41" s="98"/>
      <c r="AF41" s="98"/>
      <c r="AG41" s="98"/>
      <c r="AH41" s="98"/>
      <c r="AI41" s="98"/>
      <c r="AJ41" s="98"/>
      <c r="AK41" s="98"/>
      <c r="AL41" s="98"/>
      <c r="AM41" s="98"/>
      <c r="AN41" s="98"/>
      <c r="AO41" s="98"/>
      <c r="AP41" s="98"/>
      <c r="AQ41" s="98"/>
      <c r="AR41" s="98"/>
      <c r="AS41" s="98"/>
      <c r="AT41" s="98"/>
      <c r="AU41" s="98"/>
      <c r="AV41" s="98"/>
      <c r="AW41" s="98"/>
      <c r="AX41" s="98"/>
      <c r="AY41" s="98"/>
      <c r="AZ41" s="98"/>
      <c r="BA41" s="98"/>
      <c r="BB41" s="98"/>
      <c r="BC41" s="98"/>
      <c r="BD41" s="98"/>
      <c r="BE41" s="98"/>
      <c r="BF41" s="98"/>
      <c r="BG41" s="98"/>
      <c r="BH41" s="98"/>
      <c r="BI41" s="98"/>
      <c r="BJ41" s="98"/>
      <c r="BK41" s="98"/>
      <c r="BL41" s="98"/>
      <c r="BM41" s="98"/>
      <c r="BN41" s="98"/>
      <c r="BO41" s="98"/>
      <c r="BP41" s="98"/>
      <c r="BQ41" s="98"/>
      <c r="BR41" s="98"/>
      <c r="BS41" s="98"/>
      <c r="BT41" s="98"/>
      <c r="BU41" s="98"/>
      <c r="BV41" s="98"/>
      <c r="BW41" s="98"/>
      <c r="BX41" s="95"/>
      <c r="BY41" s="95"/>
      <c r="BZ41" s="95"/>
      <c r="CA41" s="95"/>
      <c r="CB41" s="95"/>
      <c r="CC41" s="95"/>
      <c r="CD41" s="95"/>
      <c r="CE41" s="95"/>
      <c r="CF41" s="95"/>
      <c r="CG41" s="95"/>
      <c r="CH41" s="95"/>
      <c r="CI41" s="95"/>
      <c r="CJ41" s="95"/>
      <c r="CK41" s="95"/>
      <c r="CL41" s="103"/>
      <c r="CM41" s="95"/>
      <c r="CN41" s="95"/>
      <c r="CO41" s="95"/>
      <c r="CP41" s="95"/>
      <c r="CQ41" s="95"/>
      <c r="CR41" s="95"/>
      <c r="CS41" s="95"/>
      <c r="CT41" s="98"/>
      <c r="CU41" s="98"/>
      <c r="CV41" s="98"/>
      <c r="CW41" s="98"/>
      <c r="CX41" s="98"/>
      <c r="CY41" s="98"/>
      <c r="CZ41" s="98"/>
      <c r="DA41" s="98"/>
      <c r="DB41" s="98"/>
      <c r="DC41" s="98"/>
      <c r="DD41" s="98"/>
      <c r="DE41" s="98"/>
      <c r="DF41" s="98"/>
      <c r="DG41" s="98"/>
      <c r="DH41" s="98"/>
      <c r="DI41" s="98"/>
      <c r="DJ41" s="98"/>
      <c r="DK41" s="98"/>
      <c r="DL41" s="98"/>
      <c r="DM41" s="98"/>
      <c r="DN41" s="98"/>
      <c r="DO41" s="98"/>
      <c r="DP41" s="98"/>
      <c r="DQ41" s="98"/>
      <c r="DR41" s="98"/>
      <c r="DS41" s="98"/>
      <c r="DT41" s="98"/>
      <c r="DU41" s="98"/>
      <c r="DV41" s="98"/>
      <c r="DW41" s="98"/>
      <c r="DX41" s="98"/>
      <c r="DY41" s="98"/>
      <c r="DZ41" s="98"/>
      <c r="EA41" s="98"/>
      <c r="EB41" s="98"/>
      <c r="EC41" s="98"/>
      <c r="ED41" s="98"/>
      <c r="EE41" s="98"/>
      <c r="EF41" s="98"/>
      <c r="EG41" s="98"/>
      <c r="EH41" s="98"/>
      <c r="EI41" s="98"/>
      <c r="EJ41" s="98"/>
      <c r="EK41" s="98"/>
      <c r="EL41" s="98"/>
      <c r="EM41" s="98"/>
      <c r="EN41" s="98"/>
      <c r="EO41" s="98"/>
      <c r="EP41" s="98"/>
      <c r="EQ41" s="98"/>
      <c r="ER41" s="98"/>
      <c r="ES41" s="98"/>
      <c r="ET41" s="98"/>
      <c r="EU41" s="98"/>
      <c r="EV41" s="98"/>
      <c r="EW41" s="98"/>
      <c r="EX41" s="98"/>
      <c r="EY41" s="98"/>
      <c r="EZ41" s="98"/>
      <c r="FA41" s="98"/>
      <c r="FB41" s="98"/>
      <c r="FC41" s="98"/>
      <c r="FD41" s="98"/>
      <c r="FE41" s="98"/>
      <c r="FF41" s="98"/>
      <c r="FG41" s="98"/>
      <c r="FH41" s="98"/>
      <c r="FI41" s="98"/>
      <c r="FJ41" s="98"/>
      <c r="FK41" s="98"/>
      <c r="FL41" s="98"/>
      <c r="FM41" s="98"/>
      <c r="FN41" s="98"/>
      <c r="FO41" s="98"/>
      <c r="FP41" s="96"/>
      <c r="FQ41" s="32"/>
      <c r="FR41" s="32"/>
      <c r="FS41" s="32"/>
      <c r="FT41" s="32"/>
      <c r="FU41" s="32"/>
      <c r="FV41" s="32"/>
      <c r="FW41" s="32"/>
      <c r="FX41" s="32"/>
      <c r="FY41" s="32"/>
      <c r="FZ41" s="32"/>
      <c r="GA41" s="32"/>
      <c r="GB41" s="32"/>
      <c r="GC41" s="32"/>
      <c r="GD41" s="32"/>
      <c r="GE41" s="32"/>
      <c r="GF41" s="32"/>
      <c r="GG41" s="32"/>
      <c r="GH41" s="32"/>
      <c r="GI41" s="32"/>
      <c r="GJ41" s="32"/>
      <c r="GK41" s="32"/>
      <c r="GL41" s="32"/>
      <c r="GM41" s="32"/>
      <c r="GN41" s="32"/>
    </row>
    <row r="42" spans="3:196" x14ac:dyDescent="0.2"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8"/>
      <c r="AA42" s="98"/>
      <c r="AB42" s="98"/>
      <c r="AC42" s="98"/>
      <c r="AD42" s="98"/>
      <c r="AE42" s="98"/>
      <c r="AF42" s="98"/>
      <c r="AG42" s="98"/>
      <c r="AH42" s="98"/>
      <c r="AI42" s="98"/>
      <c r="AJ42" s="98"/>
      <c r="AK42" s="98"/>
      <c r="AL42" s="98"/>
      <c r="AM42" s="98"/>
      <c r="AN42" s="98"/>
      <c r="AO42" s="98"/>
      <c r="AP42" s="98"/>
      <c r="AQ42" s="98"/>
      <c r="AR42" s="98"/>
      <c r="AS42" s="98"/>
      <c r="AT42" s="98"/>
      <c r="AU42" s="98"/>
      <c r="AV42" s="98"/>
      <c r="AW42" s="98"/>
      <c r="AX42" s="98"/>
      <c r="AY42" s="98"/>
      <c r="AZ42" s="98"/>
      <c r="BA42" s="98"/>
      <c r="BB42" s="98"/>
      <c r="BC42" s="98"/>
      <c r="BD42" s="98"/>
      <c r="BE42" s="98"/>
      <c r="BF42" s="98"/>
      <c r="BG42" s="98"/>
      <c r="BH42" s="98"/>
      <c r="BI42" s="98"/>
      <c r="BJ42" s="98"/>
      <c r="BK42" s="98"/>
      <c r="BL42" s="98"/>
      <c r="BM42" s="98"/>
      <c r="BN42" s="98"/>
      <c r="BO42" s="98"/>
      <c r="BP42" s="98"/>
      <c r="BQ42" s="98"/>
      <c r="BR42" s="98"/>
      <c r="BS42" s="98"/>
      <c r="BT42" s="98"/>
      <c r="BU42" s="98"/>
      <c r="BV42" s="98"/>
      <c r="BW42" s="98"/>
      <c r="BX42" s="95"/>
      <c r="BY42" s="95"/>
      <c r="BZ42" s="95"/>
      <c r="CA42" s="95"/>
      <c r="CB42" s="95"/>
      <c r="CC42" s="95"/>
      <c r="CD42" s="95"/>
      <c r="CE42" s="95"/>
      <c r="CF42" s="95"/>
      <c r="CG42" s="95"/>
      <c r="CH42" s="95"/>
      <c r="CI42" s="95"/>
      <c r="CJ42" s="95"/>
      <c r="CK42" s="95"/>
      <c r="CL42" s="103"/>
      <c r="CM42" s="95"/>
      <c r="CN42" s="95"/>
      <c r="CO42" s="95"/>
      <c r="CP42" s="95"/>
      <c r="CQ42" s="95"/>
      <c r="CR42" s="95"/>
      <c r="CS42" s="95"/>
      <c r="CT42" s="98"/>
      <c r="CU42" s="98"/>
      <c r="CV42" s="98"/>
      <c r="CW42" s="98"/>
      <c r="CX42" s="98"/>
      <c r="CY42" s="98"/>
      <c r="CZ42" s="98"/>
      <c r="DA42" s="98"/>
      <c r="DB42" s="98"/>
      <c r="DC42" s="98"/>
      <c r="DD42" s="98"/>
      <c r="DE42" s="98"/>
      <c r="DF42" s="98"/>
      <c r="DG42" s="98"/>
      <c r="DH42" s="98"/>
      <c r="DI42" s="98"/>
      <c r="DJ42" s="98"/>
      <c r="DK42" s="98"/>
      <c r="DL42" s="98"/>
      <c r="DM42" s="98"/>
      <c r="DN42" s="98"/>
      <c r="DO42" s="98"/>
      <c r="DP42" s="98"/>
      <c r="DQ42" s="98"/>
      <c r="DR42" s="98"/>
      <c r="DS42" s="98"/>
      <c r="DT42" s="98"/>
      <c r="DU42" s="98"/>
      <c r="DV42" s="98"/>
      <c r="DW42" s="98"/>
      <c r="DX42" s="98"/>
      <c r="DY42" s="98"/>
      <c r="DZ42" s="98"/>
      <c r="EA42" s="98"/>
      <c r="EB42" s="98"/>
      <c r="EC42" s="98"/>
      <c r="ED42" s="98"/>
      <c r="EE42" s="98"/>
      <c r="EF42" s="98"/>
      <c r="EG42" s="98"/>
      <c r="EH42" s="98"/>
      <c r="EI42" s="98"/>
      <c r="EJ42" s="98"/>
      <c r="EK42" s="98"/>
      <c r="EL42" s="98"/>
      <c r="EM42" s="98"/>
      <c r="EN42" s="98"/>
      <c r="EO42" s="98"/>
      <c r="EP42" s="98"/>
      <c r="EQ42" s="98"/>
      <c r="ER42" s="98"/>
      <c r="ES42" s="98"/>
      <c r="ET42" s="98"/>
      <c r="EU42" s="98"/>
      <c r="EV42" s="98"/>
      <c r="EW42" s="98"/>
      <c r="EX42" s="98"/>
      <c r="EY42" s="98"/>
      <c r="EZ42" s="98"/>
      <c r="FA42" s="98"/>
      <c r="FB42" s="98"/>
      <c r="FC42" s="98"/>
      <c r="FD42" s="98"/>
      <c r="FE42" s="98"/>
      <c r="FF42" s="98"/>
      <c r="FG42" s="98"/>
      <c r="FH42" s="98"/>
      <c r="FI42" s="98"/>
      <c r="FJ42" s="98"/>
      <c r="FK42" s="98"/>
      <c r="FL42" s="98"/>
      <c r="FM42" s="98"/>
      <c r="FN42" s="98"/>
      <c r="FO42" s="98"/>
      <c r="FP42" s="96"/>
      <c r="FQ42" s="32"/>
      <c r="FR42" s="32"/>
      <c r="FS42" s="32"/>
      <c r="FT42" s="32"/>
      <c r="FU42" s="32"/>
      <c r="FV42" s="32"/>
      <c r="FW42" s="32"/>
      <c r="FX42" s="32"/>
      <c r="FY42" s="32"/>
      <c r="FZ42" s="32"/>
      <c r="GA42" s="32"/>
      <c r="GB42" s="32"/>
      <c r="GC42" s="32"/>
      <c r="GD42" s="32"/>
      <c r="GE42" s="32"/>
      <c r="GF42" s="32"/>
      <c r="GG42" s="32"/>
      <c r="GH42" s="32"/>
      <c r="GI42" s="32"/>
      <c r="GJ42" s="32"/>
      <c r="GK42" s="32"/>
      <c r="GL42" s="32"/>
      <c r="GM42" s="32"/>
      <c r="GN42" s="32"/>
    </row>
    <row r="43" spans="3:196" x14ac:dyDescent="0.2"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  <c r="Y43" s="98"/>
      <c r="Z43" s="98"/>
      <c r="AA43" s="98"/>
      <c r="AB43" s="98"/>
      <c r="AC43" s="98"/>
      <c r="AD43" s="98"/>
      <c r="AE43" s="98"/>
      <c r="AF43" s="98"/>
      <c r="AG43" s="98"/>
      <c r="AH43" s="98"/>
      <c r="AI43" s="98"/>
      <c r="AJ43" s="98"/>
      <c r="AK43" s="98"/>
      <c r="AL43" s="98"/>
      <c r="AM43" s="98"/>
      <c r="AN43" s="98"/>
      <c r="AO43" s="98"/>
      <c r="AP43" s="98"/>
      <c r="AQ43" s="98"/>
      <c r="AR43" s="98"/>
      <c r="AS43" s="98"/>
      <c r="AT43" s="98"/>
      <c r="AU43" s="98"/>
      <c r="AV43" s="98"/>
      <c r="AW43" s="98"/>
      <c r="AX43" s="98"/>
      <c r="AY43" s="98"/>
      <c r="AZ43" s="98"/>
      <c r="BA43" s="98"/>
      <c r="BB43" s="98"/>
      <c r="BC43" s="98"/>
      <c r="BD43" s="98"/>
      <c r="BE43" s="98"/>
      <c r="BF43" s="98"/>
      <c r="BG43" s="98"/>
      <c r="BH43" s="98"/>
      <c r="BI43" s="98"/>
      <c r="BJ43" s="98"/>
      <c r="BK43" s="98"/>
      <c r="BL43" s="98"/>
      <c r="BM43" s="98"/>
      <c r="BN43" s="98"/>
      <c r="BO43" s="98"/>
      <c r="BP43" s="98"/>
      <c r="BQ43" s="98"/>
      <c r="BR43" s="98"/>
      <c r="BS43" s="98"/>
      <c r="BT43" s="98"/>
      <c r="BU43" s="98"/>
      <c r="BV43" s="98"/>
      <c r="BW43" s="98"/>
      <c r="BX43" s="95"/>
      <c r="BY43" s="95"/>
      <c r="BZ43" s="95"/>
      <c r="CA43" s="95"/>
      <c r="CB43" s="95"/>
      <c r="CC43" s="95"/>
      <c r="CD43" s="95"/>
      <c r="CE43" s="95"/>
      <c r="CF43" s="95"/>
      <c r="CG43" s="95"/>
      <c r="CH43" s="95"/>
      <c r="CI43" s="95"/>
      <c r="CJ43" s="95"/>
      <c r="CK43" s="95"/>
      <c r="CL43" s="103"/>
      <c r="CM43" s="95"/>
      <c r="CN43" s="95"/>
      <c r="CO43" s="95"/>
      <c r="CP43" s="95"/>
      <c r="CQ43" s="95"/>
      <c r="CR43" s="95"/>
      <c r="CS43" s="95"/>
      <c r="CT43" s="98"/>
      <c r="CU43" s="98"/>
      <c r="CV43" s="98"/>
      <c r="CW43" s="98"/>
      <c r="CX43" s="98"/>
      <c r="CY43" s="98"/>
      <c r="CZ43" s="98"/>
      <c r="DA43" s="98"/>
      <c r="DB43" s="98"/>
      <c r="DC43" s="98"/>
      <c r="DD43" s="98"/>
      <c r="DE43" s="98"/>
      <c r="DF43" s="98"/>
      <c r="DG43" s="98"/>
      <c r="DH43" s="98"/>
      <c r="DI43" s="98"/>
      <c r="DJ43" s="98"/>
      <c r="DK43" s="98"/>
      <c r="DL43" s="98"/>
      <c r="DM43" s="98"/>
      <c r="DN43" s="98"/>
      <c r="DO43" s="98"/>
      <c r="DP43" s="98"/>
      <c r="DQ43" s="98"/>
      <c r="DR43" s="98"/>
      <c r="DS43" s="98"/>
      <c r="DT43" s="98"/>
      <c r="DU43" s="98"/>
      <c r="DV43" s="98"/>
      <c r="DW43" s="98"/>
      <c r="DX43" s="98"/>
      <c r="DY43" s="98"/>
      <c r="DZ43" s="98"/>
      <c r="EA43" s="98"/>
      <c r="EB43" s="98"/>
      <c r="EC43" s="98"/>
      <c r="ED43" s="98"/>
      <c r="EE43" s="98"/>
      <c r="EF43" s="98"/>
      <c r="EG43" s="98"/>
      <c r="EH43" s="98"/>
      <c r="EI43" s="98"/>
      <c r="EJ43" s="98"/>
      <c r="EK43" s="98"/>
      <c r="EL43" s="98"/>
      <c r="EM43" s="98"/>
      <c r="EN43" s="98"/>
      <c r="EO43" s="98"/>
      <c r="EP43" s="98"/>
      <c r="EQ43" s="98"/>
      <c r="ER43" s="98"/>
      <c r="ES43" s="98"/>
      <c r="ET43" s="98"/>
      <c r="EU43" s="98"/>
      <c r="EV43" s="98"/>
      <c r="EW43" s="98"/>
      <c r="EX43" s="98"/>
      <c r="EY43" s="98"/>
      <c r="EZ43" s="98"/>
      <c r="FA43" s="98"/>
      <c r="FB43" s="98"/>
      <c r="FC43" s="98"/>
      <c r="FD43" s="98"/>
      <c r="FE43" s="98"/>
      <c r="FF43" s="98"/>
      <c r="FG43" s="98"/>
      <c r="FH43" s="98"/>
      <c r="FI43" s="98"/>
      <c r="FJ43" s="98"/>
      <c r="FK43" s="98"/>
      <c r="FL43" s="98"/>
      <c r="FM43" s="98"/>
      <c r="FN43" s="98"/>
      <c r="FO43" s="98"/>
      <c r="FP43" s="96"/>
      <c r="FQ43" s="32"/>
      <c r="FR43" s="32"/>
      <c r="FS43" s="32"/>
      <c r="FT43" s="32"/>
      <c r="FU43" s="32"/>
      <c r="FV43" s="32"/>
      <c r="FW43" s="32"/>
      <c r="FX43" s="32"/>
      <c r="FY43" s="32"/>
      <c r="FZ43" s="32"/>
      <c r="GA43" s="32"/>
      <c r="GB43" s="32"/>
      <c r="GC43" s="32"/>
      <c r="GD43" s="32"/>
      <c r="GE43" s="32"/>
      <c r="GF43" s="32"/>
      <c r="GG43" s="32"/>
      <c r="GH43" s="32"/>
      <c r="GI43" s="32"/>
      <c r="GJ43" s="32"/>
      <c r="GK43" s="32"/>
      <c r="GL43" s="32"/>
      <c r="GM43" s="32"/>
      <c r="GN43" s="32"/>
    </row>
    <row r="44" spans="3:196" x14ac:dyDescent="0.2"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  <c r="Y44" s="98"/>
      <c r="Z44" s="98"/>
      <c r="AA44" s="98"/>
      <c r="AB44" s="98"/>
      <c r="AC44" s="98"/>
      <c r="AD44" s="98"/>
      <c r="AE44" s="98"/>
      <c r="AF44" s="98"/>
      <c r="AG44" s="98"/>
      <c r="AH44" s="98"/>
      <c r="AI44" s="98"/>
      <c r="AJ44" s="98"/>
      <c r="AK44" s="98"/>
      <c r="AL44" s="98"/>
      <c r="AM44" s="98"/>
      <c r="AN44" s="98"/>
      <c r="AO44" s="98"/>
      <c r="AP44" s="98"/>
      <c r="AQ44" s="98"/>
      <c r="AR44" s="98"/>
      <c r="AS44" s="98"/>
      <c r="AT44" s="98"/>
      <c r="AU44" s="98"/>
      <c r="AV44" s="98"/>
      <c r="AW44" s="98"/>
      <c r="AX44" s="98"/>
      <c r="AY44" s="98"/>
      <c r="AZ44" s="98"/>
      <c r="BA44" s="98"/>
      <c r="BB44" s="98"/>
      <c r="BC44" s="98"/>
      <c r="BD44" s="98"/>
      <c r="BE44" s="98"/>
      <c r="BF44" s="98"/>
      <c r="BG44" s="98"/>
      <c r="BH44" s="98"/>
      <c r="BI44" s="98"/>
      <c r="BJ44" s="98"/>
      <c r="BK44" s="98"/>
      <c r="BL44" s="98"/>
      <c r="BM44" s="98"/>
      <c r="BN44" s="98"/>
      <c r="BO44" s="98"/>
      <c r="BP44" s="98"/>
      <c r="BQ44" s="98"/>
      <c r="BR44" s="98"/>
      <c r="BS44" s="98"/>
      <c r="BT44" s="98"/>
      <c r="BU44" s="98"/>
      <c r="BV44" s="98"/>
      <c r="BW44" s="98"/>
      <c r="BX44" s="95"/>
      <c r="BY44" s="95"/>
      <c r="BZ44" s="95"/>
      <c r="CA44" s="95"/>
      <c r="CB44" s="95"/>
      <c r="CC44" s="95"/>
      <c r="CD44" s="95"/>
      <c r="CE44" s="95"/>
      <c r="CF44" s="95"/>
      <c r="CG44" s="95"/>
      <c r="CH44" s="95"/>
      <c r="CI44" s="95"/>
      <c r="CJ44" s="95"/>
      <c r="CK44" s="95"/>
      <c r="CL44" s="103"/>
      <c r="CM44" s="95"/>
      <c r="CN44" s="95"/>
      <c r="CO44" s="95"/>
      <c r="CP44" s="95"/>
      <c r="CQ44" s="95"/>
      <c r="CR44" s="95"/>
      <c r="CS44" s="95"/>
      <c r="CT44" s="98"/>
      <c r="CU44" s="98"/>
      <c r="CV44" s="98"/>
      <c r="CW44" s="98"/>
      <c r="CX44" s="98"/>
      <c r="CY44" s="98"/>
      <c r="CZ44" s="98"/>
      <c r="DA44" s="98"/>
      <c r="DB44" s="98"/>
      <c r="DC44" s="98"/>
      <c r="DD44" s="98"/>
      <c r="DE44" s="98"/>
      <c r="DF44" s="98"/>
      <c r="DG44" s="98"/>
      <c r="DH44" s="98"/>
      <c r="DI44" s="98"/>
      <c r="DJ44" s="98"/>
      <c r="DK44" s="98"/>
      <c r="DL44" s="98"/>
      <c r="DM44" s="98"/>
      <c r="DN44" s="98"/>
      <c r="DO44" s="98"/>
      <c r="DP44" s="98"/>
      <c r="DQ44" s="98"/>
      <c r="DR44" s="98"/>
      <c r="DS44" s="98"/>
      <c r="DT44" s="98"/>
      <c r="DU44" s="98"/>
      <c r="DV44" s="98"/>
      <c r="DW44" s="98"/>
      <c r="DX44" s="98"/>
      <c r="DY44" s="98"/>
      <c r="DZ44" s="98"/>
      <c r="EA44" s="98"/>
      <c r="EB44" s="98"/>
      <c r="EC44" s="98"/>
      <c r="ED44" s="98"/>
      <c r="EE44" s="98"/>
      <c r="EF44" s="98"/>
      <c r="EG44" s="98"/>
      <c r="EH44" s="98"/>
      <c r="EI44" s="98"/>
      <c r="EJ44" s="98"/>
      <c r="EK44" s="98"/>
      <c r="EL44" s="98"/>
      <c r="EM44" s="98"/>
      <c r="EN44" s="98"/>
      <c r="EO44" s="98"/>
      <c r="EP44" s="98"/>
      <c r="EQ44" s="98"/>
      <c r="ER44" s="98"/>
      <c r="ES44" s="98"/>
      <c r="ET44" s="98"/>
      <c r="EU44" s="98"/>
      <c r="EV44" s="98"/>
      <c r="EW44" s="98"/>
      <c r="EX44" s="98"/>
      <c r="EY44" s="98"/>
      <c r="EZ44" s="98"/>
      <c r="FA44" s="98"/>
      <c r="FB44" s="98"/>
      <c r="FC44" s="98"/>
      <c r="FD44" s="98"/>
      <c r="FE44" s="98"/>
      <c r="FF44" s="98"/>
      <c r="FG44" s="98"/>
      <c r="FH44" s="98"/>
      <c r="FI44" s="98"/>
      <c r="FJ44" s="98"/>
      <c r="FK44" s="98"/>
      <c r="FL44" s="98"/>
      <c r="FM44" s="98"/>
      <c r="FN44" s="98"/>
      <c r="FO44" s="98"/>
      <c r="FP44" s="96"/>
      <c r="FQ44" s="32"/>
      <c r="FR44" s="32"/>
      <c r="FS44" s="32"/>
      <c r="FT44" s="32"/>
      <c r="FU44" s="32"/>
      <c r="FV44" s="32"/>
      <c r="FW44" s="32"/>
      <c r="FX44" s="32"/>
      <c r="FY44" s="32"/>
      <c r="FZ44" s="32"/>
      <c r="GA44" s="32"/>
      <c r="GB44" s="32"/>
      <c r="GC44" s="32"/>
      <c r="GD44" s="32"/>
      <c r="GE44" s="32"/>
      <c r="GF44" s="32"/>
      <c r="GG44" s="32"/>
      <c r="GH44" s="32"/>
      <c r="GI44" s="32"/>
      <c r="GJ44" s="32"/>
      <c r="GK44" s="32"/>
      <c r="GL44" s="32"/>
      <c r="GM44" s="32"/>
      <c r="GN44" s="32"/>
    </row>
    <row r="45" spans="3:196" x14ac:dyDescent="0.2"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  <c r="Y45" s="98"/>
      <c r="Z45" s="98"/>
      <c r="AA45" s="98"/>
      <c r="AB45" s="98"/>
      <c r="AC45" s="98"/>
      <c r="AD45" s="98"/>
      <c r="AE45" s="98"/>
      <c r="AF45" s="98"/>
      <c r="AG45" s="98"/>
      <c r="AH45" s="98"/>
      <c r="AI45" s="98"/>
      <c r="AJ45" s="98"/>
      <c r="AK45" s="98"/>
      <c r="AL45" s="98"/>
      <c r="AM45" s="98"/>
      <c r="AN45" s="98"/>
      <c r="AO45" s="98"/>
      <c r="AP45" s="98"/>
      <c r="AQ45" s="98"/>
      <c r="AR45" s="98"/>
      <c r="AS45" s="98"/>
      <c r="AT45" s="98"/>
      <c r="AU45" s="98"/>
      <c r="AV45" s="98"/>
      <c r="AW45" s="98"/>
      <c r="AX45" s="98"/>
      <c r="AY45" s="98"/>
      <c r="AZ45" s="98"/>
      <c r="BA45" s="98"/>
      <c r="BB45" s="98"/>
      <c r="BC45" s="98"/>
      <c r="BD45" s="98"/>
      <c r="BE45" s="98"/>
      <c r="BF45" s="98"/>
      <c r="BG45" s="98"/>
      <c r="BH45" s="98"/>
      <c r="BI45" s="98"/>
      <c r="BJ45" s="98"/>
      <c r="BK45" s="98"/>
      <c r="BL45" s="98"/>
      <c r="BM45" s="98"/>
      <c r="BN45" s="98"/>
      <c r="BO45" s="98"/>
      <c r="BP45" s="98"/>
      <c r="BQ45" s="98"/>
      <c r="BR45" s="98"/>
      <c r="BS45" s="98"/>
      <c r="BT45" s="98"/>
      <c r="BU45" s="98"/>
      <c r="BV45" s="98"/>
      <c r="BW45" s="98"/>
      <c r="BX45" s="95"/>
      <c r="BY45" s="95"/>
      <c r="BZ45" s="95"/>
      <c r="CA45" s="95"/>
      <c r="CB45" s="95"/>
      <c r="CC45" s="95"/>
      <c r="CD45" s="95"/>
      <c r="CE45" s="95"/>
      <c r="CF45" s="95"/>
      <c r="CG45" s="95"/>
      <c r="CH45" s="95"/>
      <c r="CI45" s="95"/>
      <c r="CJ45" s="95"/>
      <c r="CK45" s="95"/>
      <c r="CL45" s="103"/>
      <c r="CM45" s="95"/>
      <c r="CN45" s="95"/>
      <c r="CO45" s="95"/>
      <c r="CP45" s="95"/>
      <c r="CQ45" s="95"/>
      <c r="CR45" s="95"/>
      <c r="CS45" s="95"/>
      <c r="CT45" s="98"/>
      <c r="CU45" s="98"/>
      <c r="CV45" s="98"/>
      <c r="CW45" s="98"/>
      <c r="CX45" s="98"/>
      <c r="CY45" s="98"/>
      <c r="CZ45" s="98"/>
      <c r="DA45" s="98"/>
      <c r="DB45" s="98"/>
      <c r="DC45" s="98"/>
      <c r="DD45" s="98"/>
      <c r="DE45" s="98"/>
      <c r="DF45" s="98"/>
      <c r="DG45" s="98"/>
      <c r="DH45" s="98"/>
      <c r="DI45" s="98"/>
      <c r="DJ45" s="98"/>
      <c r="DK45" s="98"/>
      <c r="DL45" s="98"/>
      <c r="DM45" s="98"/>
      <c r="DN45" s="98"/>
      <c r="DO45" s="98"/>
      <c r="DP45" s="98"/>
      <c r="DQ45" s="98"/>
      <c r="DR45" s="98"/>
      <c r="DS45" s="98"/>
      <c r="DT45" s="98"/>
      <c r="DU45" s="98"/>
      <c r="DV45" s="98"/>
      <c r="DW45" s="98"/>
      <c r="DX45" s="98"/>
      <c r="DY45" s="98"/>
      <c r="DZ45" s="98"/>
      <c r="EA45" s="98"/>
      <c r="EB45" s="98"/>
      <c r="EC45" s="98"/>
      <c r="ED45" s="98"/>
      <c r="EE45" s="98"/>
      <c r="EF45" s="98"/>
      <c r="EG45" s="98"/>
      <c r="EH45" s="98"/>
      <c r="EI45" s="98"/>
      <c r="EJ45" s="98"/>
      <c r="EK45" s="98"/>
      <c r="EL45" s="98"/>
      <c r="EM45" s="98"/>
      <c r="EN45" s="98"/>
      <c r="EO45" s="98"/>
      <c r="EP45" s="98"/>
      <c r="EQ45" s="98"/>
      <c r="ER45" s="98"/>
      <c r="ES45" s="98"/>
      <c r="ET45" s="98"/>
      <c r="EU45" s="98"/>
      <c r="EV45" s="98"/>
      <c r="EW45" s="98"/>
      <c r="EX45" s="98"/>
      <c r="EY45" s="98"/>
      <c r="EZ45" s="98"/>
      <c r="FA45" s="98"/>
      <c r="FB45" s="98"/>
      <c r="FC45" s="98"/>
      <c r="FD45" s="98"/>
      <c r="FE45" s="98"/>
      <c r="FF45" s="98"/>
      <c r="FG45" s="98"/>
      <c r="FH45" s="98"/>
      <c r="FI45" s="98"/>
      <c r="FJ45" s="98"/>
      <c r="FK45" s="98"/>
      <c r="FL45" s="98"/>
      <c r="FM45" s="98"/>
      <c r="FN45" s="98"/>
      <c r="FO45" s="98"/>
      <c r="FP45" s="96"/>
      <c r="FQ45" s="32"/>
      <c r="FR45" s="32"/>
      <c r="FS45" s="32"/>
      <c r="FT45" s="32"/>
      <c r="FU45" s="32"/>
      <c r="FV45" s="32"/>
      <c r="FW45" s="32"/>
      <c r="FX45" s="32"/>
      <c r="FY45" s="32"/>
      <c r="FZ45" s="32"/>
      <c r="GA45" s="32"/>
      <c r="GB45" s="32"/>
      <c r="GC45" s="32"/>
      <c r="GD45" s="32"/>
      <c r="GE45" s="32"/>
      <c r="GF45" s="32"/>
      <c r="GG45" s="32"/>
      <c r="GH45" s="32"/>
      <c r="GI45" s="32"/>
      <c r="GJ45" s="32"/>
      <c r="GK45" s="32"/>
      <c r="GL45" s="32"/>
      <c r="GM45" s="32"/>
      <c r="GN45" s="32"/>
    </row>
    <row r="46" spans="3:196" x14ac:dyDescent="0.2"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  <c r="AA46" s="98"/>
      <c r="AB46" s="98"/>
      <c r="AC46" s="98"/>
      <c r="AD46" s="98"/>
      <c r="AE46" s="98"/>
      <c r="AF46" s="98"/>
      <c r="AG46" s="98"/>
      <c r="AH46" s="98"/>
      <c r="AI46" s="98"/>
      <c r="AJ46" s="98"/>
      <c r="AK46" s="98"/>
      <c r="AL46" s="98"/>
      <c r="AM46" s="98"/>
      <c r="AN46" s="98"/>
      <c r="AO46" s="98"/>
      <c r="AP46" s="98"/>
      <c r="AQ46" s="98"/>
      <c r="AR46" s="98"/>
      <c r="AS46" s="98"/>
      <c r="AT46" s="98"/>
      <c r="AU46" s="98"/>
      <c r="AV46" s="98"/>
      <c r="AW46" s="98"/>
      <c r="AX46" s="98"/>
      <c r="AY46" s="98"/>
      <c r="AZ46" s="98"/>
      <c r="BA46" s="98"/>
      <c r="BB46" s="98"/>
      <c r="BC46" s="98"/>
      <c r="BD46" s="98"/>
      <c r="BE46" s="98"/>
      <c r="BF46" s="98"/>
      <c r="BG46" s="98"/>
      <c r="BH46" s="98"/>
      <c r="BI46" s="98"/>
      <c r="BJ46" s="98"/>
      <c r="BK46" s="98"/>
      <c r="BL46" s="98"/>
      <c r="BM46" s="98"/>
      <c r="BN46" s="98"/>
      <c r="BO46" s="98"/>
      <c r="BP46" s="98"/>
      <c r="BQ46" s="98"/>
      <c r="BR46" s="98"/>
      <c r="BS46" s="98"/>
      <c r="BT46" s="98"/>
      <c r="BU46" s="98"/>
      <c r="BV46" s="98"/>
      <c r="BW46" s="98"/>
      <c r="BX46" s="95"/>
      <c r="BY46" s="95"/>
      <c r="BZ46" s="95"/>
      <c r="CA46" s="95"/>
      <c r="CB46" s="95"/>
      <c r="CC46" s="95"/>
      <c r="CD46" s="95"/>
      <c r="CE46" s="95"/>
      <c r="CF46" s="95"/>
      <c r="CG46" s="95"/>
      <c r="CH46" s="95"/>
      <c r="CI46" s="95"/>
      <c r="CJ46" s="95"/>
      <c r="CK46" s="95"/>
      <c r="CL46" s="103"/>
      <c r="CM46" s="95"/>
      <c r="CN46" s="95"/>
      <c r="CO46" s="95"/>
      <c r="CP46" s="95"/>
      <c r="CQ46" s="95"/>
      <c r="CR46" s="95"/>
      <c r="CS46" s="95"/>
      <c r="CT46" s="98"/>
      <c r="CU46" s="98"/>
      <c r="CV46" s="98"/>
      <c r="CW46" s="98"/>
      <c r="CX46" s="98"/>
      <c r="CY46" s="98"/>
      <c r="CZ46" s="98"/>
      <c r="DA46" s="98"/>
      <c r="DB46" s="98"/>
      <c r="DC46" s="98"/>
      <c r="DD46" s="98"/>
      <c r="DE46" s="98"/>
      <c r="DF46" s="98"/>
      <c r="DG46" s="98"/>
      <c r="DH46" s="98"/>
      <c r="DI46" s="98"/>
      <c r="DJ46" s="98"/>
      <c r="DK46" s="98"/>
      <c r="DL46" s="98"/>
      <c r="DM46" s="98"/>
      <c r="DN46" s="98"/>
      <c r="DO46" s="98"/>
      <c r="DP46" s="98"/>
      <c r="DQ46" s="98"/>
      <c r="DR46" s="98"/>
      <c r="DS46" s="98"/>
      <c r="DT46" s="98"/>
      <c r="DU46" s="98"/>
      <c r="DV46" s="98"/>
      <c r="DW46" s="98"/>
      <c r="DX46" s="98"/>
      <c r="DY46" s="98"/>
      <c r="DZ46" s="98"/>
      <c r="EA46" s="98"/>
      <c r="EB46" s="98"/>
      <c r="EC46" s="98"/>
      <c r="ED46" s="98"/>
      <c r="EE46" s="98"/>
      <c r="EF46" s="98"/>
      <c r="EG46" s="98"/>
      <c r="EH46" s="98"/>
      <c r="EI46" s="98"/>
      <c r="EJ46" s="98"/>
      <c r="EK46" s="98"/>
      <c r="EL46" s="98"/>
      <c r="EM46" s="98"/>
      <c r="EN46" s="98"/>
      <c r="EO46" s="98"/>
      <c r="EP46" s="98"/>
      <c r="EQ46" s="98"/>
      <c r="ER46" s="98"/>
      <c r="ES46" s="98"/>
      <c r="ET46" s="98"/>
      <c r="EU46" s="98"/>
      <c r="EV46" s="98"/>
      <c r="EW46" s="98"/>
      <c r="EX46" s="98"/>
      <c r="EY46" s="98"/>
      <c r="EZ46" s="98"/>
      <c r="FA46" s="98"/>
      <c r="FB46" s="98"/>
      <c r="FC46" s="98"/>
      <c r="FD46" s="98"/>
      <c r="FE46" s="98"/>
      <c r="FF46" s="98"/>
      <c r="FG46" s="98"/>
      <c r="FH46" s="98"/>
      <c r="FI46" s="98"/>
      <c r="FJ46" s="98"/>
      <c r="FK46" s="98"/>
      <c r="FL46" s="98"/>
      <c r="FM46" s="98"/>
      <c r="FN46" s="98"/>
      <c r="FO46" s="98"/>
      <c r="FP46" s="96"/>
      <c r="FQ46" s="32"/>
      <c r="FR46" s="32"/>
      <c r="FS46" s="32"/>
      <c r="FT46" s="32"/>
      <c r="FU46" s="32"/>
      <c r="FV46" s="32"/>
      <c r="FW46" s="32"/>
      <c r="FX46" s="32"/>
      <c r="FY46" s="32"/>
      <c r="FZ46" s="32"/>
      <c r="GA46" s="32"/>
      <c r="GB46" s="32"/>
      <c r="GC46" s="32"/>
      <c r="GD46" s="32"/>
      <c r="GE46" s="32"/>
      <c r="GF46" s="32"/>
      <c r="GG46" s="32"/>
      <c r="GH46" s="32"/>
      <c r="GI46" s="32"/>
      <c r="GJ46" s="32"/>
      <c r="GK46" s="32"/>
      <c r="GL46" s="32"/>
      <c r="GM46" s="32"/>
      <c r="GN46" s="32"/>
    </row>
    <row r="47" spans="3:196" x14ac:dyDescent="0.2"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8"/>
      <c r="AA47" s="98"/>
      <c r="AB47" s="98"/>
      <c r="AC47" s="98"/>
      <c r="AD47" s="98"/>
      <c r="AE47" s="98"/>
      <c r="AF47" s="98"/>
      <c r="AG47" s="98"/>
      <c r="AH47" s="98"/>
      <c r="AI47" s="98"/>
      <c r="AJ47" s="98"/>
      <c r="AK47" s="98"/>
      <c r="AL47" s="98"/>
      <c r="AM47" s="98"/>
      <c r="AN47" s="98"/>
      <c r="AO47" s="98"/>
      <c r="AP47" s="98"/>
      <c r="AQ47" s="98"/>
      <c r="AR47" s="98"/>
      <c r="AS47" s="98"/>
      <c r="AT47" s="98"/>
      <c r="AU47" s="98"/>
      <c r="AV47" s="98"/>
      <c r="AW47" s="98"/>
      <c r="AX47" s="98"/>
      <c r="AY47" s="98"/>
      <c r="AZ47" s="98"/>
      <c r="BA47" s="98"/>
      <c r="BB47" s="98"/>
      <c r="BC47" s="98"/>
      <c r="BD47" s="98"/>
      <c r="BE47" s="98"/>
      <c r="BF47" s="98"/>
      <c r="BG47" s="98"/>
      <c r="BH47" s="98"/>
      <c r="BI47" s="98"/>
      <c r="BJ47" s="98"/>
      <c r="BK47" s="98"/>
      <c r="BL47" s="98"/>
      <c r="BM47" s="98"/>
      <c r="BN47" s="98"/>
      <c r="BO47" s="98"/>
      <c r="BP47" s="98"/>
      <c r="BQ47" s="98"/>
      <c r="BR47" s="98"/>
      <c r="BS47" s="98"/>
      <c r="BT47" s="98"/>
      <c r="BU47" s="98"/>
      <c r="BV47" s="98"/>
      <c r="BW47" s="98"/>
      <c r="BX47" s="95"/>
      <c r="BY47" s="95"/>
      <c r="BZ47" s="95"/>
      <c r="CA47" s="95"/>
      <c r="CB47" s="95"/>
      <c r="CC47" s="95"/>
      <c r="CD47" s="95"/>
      <c r="CE47" s="95"/>
      <c r="CF47" s="95"/>
      <c r="CG47" s="95"/>
      <c r="CH47" s="95"/>
      <c r="CI47" s="95"/>
      <c r="CJ47" s="95"/>
      <c r="CK47" s="95"/>
      <c r="CL47" s="103"/>
      <c r="CM47" s="95"/>
      <c r="CN47" s="95"/>
      <c r="CO47" s="95"/>
      <c r="CP47" s="95"/>
      <c r="CQ47" s="95"/>
      <c r="CR47" s="95"/>
      <c r="CS47" s="95"/>
      <c r="CT47" s="98"/>
      <c r="CU47" s="98"/>
      <c r="CV47" s="98"/>
      <c r="CW47" s="98"/>
      <c r="CX47" s="98"/>
      <c r="CY47" s="98"/>
      <c r="CZ47" s="98"/>
      <c r="DA47" s="98"/>
      <c r="DB47" s="98"/>
      <c r="DC47" s="98"/>
      <c r="DD47" s="98"/>
      <c r="DE47" s="98"/>
      <c r="DF47" s="98"/>
      <c r="DG47" s="98"/>
      <c r="DH47" s="98"/>
      <c r="DI47" s="98"/>
      <c r="DJ47" s="98"/>
      <c r="DK47" s="98"/>
      <c r="DL47" s="98"/>
      <c r="DM47" s="98"/>
      <c r="DN47" s="98"/>
      <c r="DO47" s="98"/>
      <c r="DP47" s="98"/>
      <c r="DQ47" s="98"/>
      <c r="DR47" s="98"/>
      <c r="DS47" s="98"/>
      <c r="DT47" s="98"/>
      <c r="DU47" s="98"/>
      <c r="DV47" s="98"/>
      <c r="DW47" s="98"/>
      <c r="DX47" s="98"/>
      <c r="DY47" s="98"/>
      <c r="DZ47" s="98"/>
      <c r="EA47" s="98"/>
      <c r="EB47" s="98"/>
      <c r="EC47" s="98"/>
      <c r="ED47" s="98"/>
      <c r="EE47" s="98"/>
      <c r="EF47" s="98"/>
      <c r="EG47" s="98"/>
      <c r="EH47" s="98"/>
      <c r="EI47" s="98"/>
      <c r="EJ47" s="98"/>
      <c r="EK47" s="98"/>
      <c r="EL47" s="98"/>
      <c r="EM47" s="98"/>
      <c r="EN47" s="98"/>
      <c r="EO47" s="98"/>
      <c r="EP47" s="98"/>
      <c r="EQ47" s="98"/>
      <c r="ER47" s="98"/>
      <c r="ES47" s="98"/>
      <c r="ET47" s="98"/>
      <c r="EU47" s="98"/>
      <c r="EV47" s="98"/>
      <c r="EW47" s="98"/>
      <c r="EX47" s="98"/>
      <c r="EY47" s="98"/>
      <c r="EZ47" s="98"/>
      <c r="FA47" s="98"/>
      <c r="FB47" s="98"/>
      <c r="FC47" s="98"/>
      <c r="FD47" s="98"/>
      <c r="FE47" s="98"/>
      <c r="FF47" s="98"/>
      <c r="FG47" s="98"/>
      <c r="FH47" s="98"/>
      <c r="FI47" s="98"/>
      <c r="FJ47" s="98"/>
      <c r="FK47" s="98"/>
      <c r="FL47" s="98"/>
      <c r="FM47" s="98"/>
      <c r="FN47" s="98"/>
      <c r="FO47" s="98"/>
      <c r="FP47" s="96"/>
      <c r="FQ47" s="32"/>
      <c r="FR47" s="32"/>
      <c r="FS47" s="32"/>
      <c r="FT47" s="32"/>
      <c r="FU47" s="32"/>
      <c r="FV47" s="32"/>
      <c r="FW47" s="32"/>
      <c r="FX47" s="32"/>
      <c r="FY47" s="32"/>
      <c r="FZ47" s="32"/>
      <c r="GA47" s="32"/>
      <c r="GB47" s="32"/>
      <c r="GC47" s="32"/>
      <c r="GD47" s="32"/>
      <c r="GE47" s="32"/>
      <c r="GF47" s="32"/>
      <c r="GG47" s="32"/>
      <c r="GH47" s="32"/>
      <c r="GI47" s="32"/>
      <c r="GJ47" s="32"/>
      <c r="GK47" s="32"/>
      <c r="GL47" s="32"/>
      <c r="GM47" s="32"/>
      <c r="GN47" s="32"/>
    </row>
    <row r="48" spans="3:196" x14ac:dyDescent="0.2"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  <c r="AA48" s="98"/>
      <c r="AB48" s="98"/>
      <c r="AC48" s="98"/>
      <c r="AD48" s="98"/>
      <c r="AE48" s="98"/>
      <c r="AF48" s="98"/>
      <c r="AG48" s="98"/>
      <c r="AH48" s="98"/>
      <c r="AI48" s="98"/>
      <c r="AJ48" s="98"/>
      <c r="AK48" s="98"/>
      <c r="AL48" s="98"/>
      <c r="AM48" s="98"/>
      <c r="AN48" s="98"/>
      <c r="AO48" s="98"/>
      <c r="AP48" s="98"/>
      <c r="AQ48" s="98"/>
      <c r="AR48" s="98"/>
      <c r="AS48" s="98"/>
      <c r="AT48" s="98"/>
      <c r="AU48" s="98"/>
      <c r="AV48" s="98"/>
      <c r="AW48" s="98"/>
      <c r="AX48" s="98"/>
      <c r="AY48" s="98"/>
      <c r="AZ48" s="98"/>
      <c r="BA48" s="98"/>
      <c r="BB48" s="98"/>
      <c r="BC48" s="98"/>
      <c r="BD48" s="98"/>
      <c r="BE48" s="98"/>
      <c r="BF48" s="98"/>
      <c r="BG48" s="98"/>
      <c r="BH48" s="98"/>
      <c r="BI48" s="98"/>
      <c r="BJ48" s="98"/>
      <c r="BK48" s="98"/>
      <c r="BL48" s="98"/>
      <c r="BM48" s="98"/>
      <c r="BN48" s="98"/>
      <c r="BO48" s="98"/>
      <c r="BP48" s="98"/>
      <c r="BQ48" s="98"/>
      <c r="BR48" s="98"/>
      <c r="BS48" s="98"/>
      <c r="BT48" s="98"/>
      <c r="BU48" s="98"/>
      <c r="BV48" s="98"/>
      <c r="BW48" s="98"/>
      <c r="BX48" s="95"/>
      <c r="BY48" s="95"/>
      <c r="BZ48" s="95"/>
      <c r="CA48" s="95"/>
      <c r="CB48" s="95"/>
      <c r="CC48" s="95"/>
      <c r="CD48" s="95"/>
      <c r="CE48" s="95"/>
      <c r="CF48" s="95"/>
      <c r="CG48" s="95"/>
      <c r="CH48" s="95"/>
      <c r="CI48" s="95"/>
      <c r="CJ48" s="95"/>
      <c r="CK48" s="95"/>
      <c r="CL48" s="103"/>
      <c r="CM48" s="95"/>
      <c r="CN48" s="95"/>
      <c r="CO48" s="95"/>
      <c r="CP48" s="95"/>
      <c r="CQ48" s="95"/>
      <c r="CR48" s="95"/>
      <c r="CS48" s="95"/>
      <c r="CT48" s="98"/>
      <c r="CU48" s="98"/>
      <c r="CV48" s="98"/>
      <c r="CW48" s="98"/>
      <c r="CX48" s="98"/>
      <c r="CY48" s="98"/>
      <c r="CZ48" s="98"/>
      <c r="DA48" s="98"/>
      <c r="DB48" s="98"/>
      <c r="DC48" s="98"/>
      <c r="DD48" s="98"/>
      <c r="DE48" s="98"/>
      <c r="DF48" s="98"/>
      <c r="DG48" s="98"/>
      <c r="DH48" s="98"/>
      <c r="DI48" s="98"/>
      <c r="DJ48" s="98"/>
      <c r="DK48" s="98"/>
      <c r="DL48" s="98"/>
      <c r="DM48" s="98"/>
      <c r="DN48" s="98"/>
      <c r="DO48" s="98"/>
      <c r="DP48" s="98"/>
      <c r="DQ48" s="98"/>
      <c r="DR48" s="98"/>
      <c r="DS48" s="98"/>
      <c r="DT48" s="98"/>
      <c r="DU48" s="98"/>
      <c r="DV48" s="98"/>
      <c r="DW48" s="98"/>
      <c r="DX48" s="98"/>
      <c r="DY48" s="98"/>
      <c r="DZ48" s="98"/>
      <c r="EA48" s="98"/>
      <c r="EB48" s="98"/>
      <c r="EC48" s="98"/>
      <c r="ED48" s="98"/>
      <c r="EE48" s="98"/>
      <c r="EF48" s="98"/>
      <c r="EG48" s="98"/>
      <c r="EH48" s="98"/>
      <c r="EI48" s="98"/>
      <c r="EJ48" s="98"/>
      <c r="EK48" s="98"/>
      <c r="EL48" s="98"/>
      <c r="EM48" s="98"/>
      <c r="EN48" s="98"/>
      <c r="EO48" s="98"/>
      <c r="EP48" s="98"/>
      <c r="EQ48" s="98"/>
      <c r="ER48" s="98"/>
      <c r="ES48" s="98"/>
      <c r="ET48" s="98"/>
      <c r="EU48" s="98"/>
      <c r="EV48" s="98"/>
      <c r="EW48" s="98"/>
      <c r="EX48" s="98"/>
      <c r="EY48" s="98"/>
      <c r="EZ48" s="98"/>
      <c r="FA48" s="98"/>
      <c r="FB48" s="98"/>
      <c r="FC48" s="98"/>
      <c r="FD48" s="98"/>
      <c r="FE48" s="98"/>
      <c r="FF48" s="98"/>
      <c r="FG48" s="98"/>
      <c r="FH48" s="98"/>
      <c r="FI48" s="98"/>
      <c r="FJ48" s="98"/>
      <c r="FK48" s="98"/>
      <c r="FL48" s="98"/>
      <c r="FM48" s="98"/>
      <c r="FN48" s="98"/>
      <c r="FO48" s="98"/>
      <c r="FP48" s="96"/>
      <c r="FQ48" s="32"/>
      <c r="FR48" s="32"/>
      <c r="FS48" s="32"/>
      <c r="FT48" s="32"/>
      <c r="FU48" s="32"/>
      <c r="FV48" s="32"/>
      <c r="FW48" s="32"/>
      <c r="FX48" s="32"/>
      <c r="FY48" s="32"/>
      <c r="FZ48" s="32"/>
      <c r="GA48" s="32"/>
      <c r="GB48" s="32"/>
      <c r="GC48" s="32"/>
      <c r="GD48" s="32"/>
      <c r="GE48" s="32"/>
      <c r="GF48" s="32"/>
      <c r="GG48" s="32"/>
      <c r="GH48" s="32"/>
      <c r="GI48" s="32"/>
      <c r="GJ48" s="32"/>
      <c r="GK48" s="32"/>
      <c r="GL48" s="32"/>
      <c r="GM48" s="32"/>
      <c r="GN48" s="32"/>
    </row>
    <row r="49" spans="3:196" x14ac:dyDescent="0.2"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  <c r="AJ49" s="98"/>
      <c r="AK49" s="98"/>
      <c r="AL49" s="98"/>
      <c r="AM49" s="98"/>
      <c r="AN49" s="98"/>
      <c r="AO49" s="98"/>
      <c r="AP49" s="98"/>
      <c r="AQ49" s="98"/>
      <c r="AR49" s="98"/>
      <c r="AS49" s="98"/>
      <c r="AT49" s="98"/>
      <c r="AU49" s="98"/>
      <c r="AV49" s="98"/>
      <c r="AW49" s="98"/>
      <c r="AX49" s="98"/>
      <c r="AY49" s="98"/>
      <c r="AZ49" s="98"/>
      <c r="BA49" s="98"/>
      <c r="BB49" s="98"/>
      <c r="BC49" s="98"/>
      <c r="BD49" s="98"/>
      <c r="BE49" s="98"/>
      <c r="BF49" s="98"/>
      <c r="BG49" s="98"/>
      <c r="BH49" s="98"/>
      <c r="BI49" s="98"/>
      <c r="BJ49" s="98"/>
      <c r="BK49" s="98"/>
      <c r="BL49" s="98"/>
      <c r="BM49" s="98"/>
      <c r="BN49" s="98"/>
      <c r="BO49" s="98"/>
      <c r="BP49" s="98"/>
      <c r="BQ49" s="98"/>
      <c r="BR49" s="98"/>
      <c r="BS49" s="98"/>
      <c r="BT49" s="98"/>
      <c r="BU49" s="98"/>
      <c r="BV49" s="98"/>
      <c r="BW49" s="98"/>
      <c r="BX49" s="95"/>
      <c r="BY49" s="95"/>
      <c r="BZ49" s="95"/>
      <c r="CA49" s="95"/>
      <c r="CB49" s="95"/>
      <c r="CC49" s="95"/>
      <c r="CD49" s="95"/>
      <c r="CE49" s="95"/>
      <c r="CF49" s="95"/>
      <c r="CG49" s="95"/>
      <c r="CH49" s="95"/>
      <c r="CI49" s="95"/>
      <c r="CJ49" s="95"/>
      <c r="CK49" s="95"/>
      <c r="CL49" s="103"/>
      <c r="CM49" s="95"/>
      <c r="CN49" s="95"/>
      <c r="CO49" s="95"/>
      <c r="CP49" s="95"/>
      <c r="CQ49" s="95"/>
      <c r="CR49" s="95"/>
      <c r="CS49" s="95"/>
      <c r="CT49" s="98"/>
      <c r="CU49" s="98"/>
      <c r="CV49" s="98"/>
      <c r="CW49" s="98"/>
      <c r="CX49" s="98"/>
      <c r="CY49" s="98"/>
      <c r="CZ49" s="98"/>
      <c r="DA49" s="98"/>
      <c r="DB49" s="98"/>
      <c r="DC49" s="98"/>
      <c r="DD49" s="98"/>
      <c r="DE49" s="98"/>
      <c r="DF49" s="98"/>
      <c r="DG49" s="98"/>
      <c r="DH49" s="98"/>
      <c r="DI49" s="98"/>
      <c r="DJ49" s="98"/>
      <c r="DK49" s="98"/>
      <c r="DL49" s="98"/>
      <c r="DM49" s="98"/>
      <c r="DN49" s="98"/>
      <c r="DO49" s="98"/>
      <c r="DP49" s="98"/>
      <c r="DQ49" s="98"/>
      <c r="DR49" s="98"/>
      <c r="DS49" s="98"/>
      <c r="DT49" s="98"/>
      <c r="DU49" s="98"/>
      <c r="DV49" s="98"/>
      <c r="DW49" s="98"/>
      <c r="DX49" s="98"/>
      <c r="DY49" s="98"/>
      <c r="DZ49" s="98"/>
      <c r="EA49" s="98"/>
      <c r="EB49" s="98"/>
      <c r="EC49" s="98"/>
      <c r="ED49" s="98"/>
      <c r="EE49" s="98"/>
      <c r="EF49" s="98"/>
      <c r="EG49" s="98"/>
      <c r="EH49" s="98"/>
      <c r="EI49" s="98"/>
      <c r="EJ49" s="98"/>
      <c r="EK49" s="98"/>
      <c r="EL49" s="98"/>
      <c r="EM49" s="98"/>
      <c r="EN49" s="98"/>
      <c r="EO49" s="98"/>
      <c r="EP49" s="98"/>
      <c r="EQ49" s="98"/>
      <c r="ER49" s="98"/>
      <c r="ES49" s="98"/>
      <c r="ET49" s="98"/>
      <c r="EU49" s="98"/>
      <c r="EV49" s="98"/>
      <c r="EW49" s="98"/>
      <c r="EX49" s="98"/>
      <c r="EY49" s="98"/>
      <c r="EZ49" s="98"/>
      <c r="FA49" s="98"/>
      <c r="FB49" s="98"/>
      <c r="FC49" s="98"/>
      <c r="FD49" s="98"/>
      <c r="FE49" s="98"/>
      <c r="FF49" s="98"/>
      <c r="FG49" s="98"/>
      <c r="FH49" s="98"/>
      <c r="FI49" s="98"/>
      <c r="FJ49" s="98"/>
      <c r="FK49" s="98"/>
      <c r="FL49" s="98"/>
      <c r="FM49" s="98"/>
      <c r="FN49" s="98"/>
      <c r="FO49" s="98"/>
      <c r="FP49" s="96"/>
      <c r="FQ49" s="32"/>
      <c r="FR49" s="32"/>
      <c r="FS49" s="32"/>
      <c r="FT49" s="32"/>
      <c r="FU49" s="32"/>
      <c r="FV49" s="32"/>
      <c r="FW49" s="32"/>
      <c r="FX49" s="32"/>
      <c r="FY49" s="32"/>
      <c r="FZ49" s="32"/>
      <c r="GA49" s="32"/>
      <c r="GB49" s="32"/>
      <c r="GC49" s="32"/>
      <c r="GD49" s="32"/>
      <c r="GE49" s="32"/>
      <c r="GF49" s="32"/>
      <c r="GG49" s="32"/>
      <c r="GH49" s="32"/>
      <c r="GI49" s="32"/>
      <c r="GJ49" s="32"/>
      <c r="GK49" s="32"/>
      <c r="GL49" s="32"/>
      <c r="GM49" s="32"/>
      <c r="GN49" s="32"/>
    </row>
    <row r="50" spans="3:196" x14ac:dyDescent="0.2"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  <c r="AA50" s="98"/>
      <c r="AB50" s="98"/>
      <c r="AC50" s="98"/>
      <c r="AD50" s="98"/>
      <c r="AE50" s="98"/>
      <c r="AF50" s="98"/>
      <c r="AG50" s="98"/>
      <c r="AH50" s="98"/>
      <c r="AI50" s="98"/>
      <c r="AJ50" s="98"/>
      <c r="AK50" s="98"/>
      <c r="AL50" s="98"/>
      <c r="AM50" s="98"/>
      <c r="AN50" s="98"/>
      <c r="AO50" s="98"/>
      <c r="AP50" s="98"/>
      <c r="AQ50" s="98"/>
      <c r="AR50" s="98"/>
      <c r="AS50" s="98"/>
      <c r="AT50" s="98"/>
      <c r="AU50" s="98"/>
      <c r="AV50" s="98"/>
      <c r="AW50" s="98"/>
      <c r="AX50" s="98"/>
      <c r="AY50" s="98"/>
      <c r="AZ50" s="98"/>
      <c r="BA50" s="98"/>
      <c r="BB50" s="98"/>
      <c r="BC50" s="98"/>
      <c r="BD50" s="98"/>
      <c r="BE50" s="98"/>
      <c r="BF50" s="98"/>
      <c r="BG50" s="98"/>
      <c r="BH50" s="98"/>
      <c r="BI50" s="98"/>
      <c r="BJ50" s="98"/>
      <c r="BK50" s="98"/>
      <c r="BL50" s="98"/>
      <c r="BM50" s="98"/>
      <c r="BN50" s="98"/>
      <c r="BO50" s="98"/>
      <c r="BP50" s="98"/>
      <c r="BQ50" s="98"/>
      <c r="BR50" s="98"/>
      <c r="BS50" s="98"/>
      <c r="BT50" s="98"/>
      <c r="BU50" s="98"/>
      <c r="BV50" s="98"/>
      <c r="BW50" s="98"/>
      <c r="BX50" s="95"/>
      <c r="BY50" s="95"/>
      <c r="BZ50" s="95"/>
      <c r="CA50" s="95"/>
      <c r="CB50" s="95"/>
      <c r="CC50" s="95"/>
      <c r="CD50" s="95"/>
      <c r="CE50" s="95"/>
      <c r="CF50" s="95"/>
      <c r="CG50" s="95"/>
      <c r="CH50" s="95"/>
      <c r="CI50" s="95"/>
      <c r="CJ50" s="95"/>
      <c r="CK50" s="95"/>
      <c r="CL50" s="103"/>
      <c r="CM50" s="95"/>
      <c r="CN50" s="95"/>
      <c r="CO50" s="95"/>
      <c r="CP50" s="95"/>
      <c r="CQ50" s="95"/>
      <c r="CR50" s="95"/>
      <c r="CS50" s="95"/>
      <c r="CT50" s="98"/>
      <c r="CU50" s="98"/>
      <c r="CV50" s="98"/>
      <c r="CW50" s="98"/>
      <c r="CX50" s="98"/>
      <c r="CY50" s="98"/>
      <c r="CZ50" s="98"/>
      <c r="DA50" s="98"/>
      <c r="DB50" s="98"/>
      <c r="DC50" s="98"/>
      <c r="DD50" s="98"/>
      <c r="DE50" s="98"/>
      <c r="DF50" s="98"/>
      <c r="DG50" s="98"/>
      <c r="DH50" s="98"/>
      <c r="DI50" s="98"/>
      <c r="DJ50" s="98"/>
      <c r="DK50" s="98"/>
      <c r="DL50" s="98"/>
      <c r="DM50" s="98"/>
      <c r="DN50" s="98"/>
      <c r="DO50" s="98"/>
      <c r="DP50" s="98"/>
      <c r="DQ50" s="98"/>
      <c r="DR50" s="98"/>
      <c r="DS50" s="98"/>
      <c r="DT50" s="98"/>
      <c r="DU50" s="98"/>
      <c r="DV50" s="98"/>
      <c r="DW50" s="98"/>
      <c r="DX50" s="98"/>
      <c r="DY50" s="98"/>
      <c r="DZ50" s="98"/>
      <c r="EA50" s="98"/>
      <c r="EB50" s="98"/>
      <c r="EC50" s="98"/>
      <c r="ED50" s="98"/>
      <c r="EE50" s="98"/>
      <c r="EF50" s="98"/>
      <c r="EG50" s="98"/>
      <c r="EH50" s="98"/>
      <c r="EI50" s="98"/>
      <c r="EJ50" s="98"/>
      <c r="EK50" s="98"/>
      <c r="EL50" s="98"/>
      <c r="EM50" s="98"/>
      <c r="EN50" s="98"/>
      <c r="EO50" s="98"/>
      <c r="EP50" s="98"/>
      <c r="EQ50" s="98"/>
      <c r="ER50" s="98"/>
      <c r="ES50" s="98"/>
      <c r="ET50" s="98"/>
      <c r="EU50" s="98"/>
      <c r="EV50" s="98"/>
      <c r="EW50" s="98"/>
      <c r="EX50" s="98"/>
      <c r="EY50" s="98"/>
      <c r="EZ50" s="98"/>
      <c r="FA50" s="98"/>
      <c r="FB50" s="98"/>
      <c r="FC50" s="98"/>
      <c r="FD50" s="98"/>
      <c r="FE50" s="98"/>
      <c r="FF50" s="98"/>
      <c r="FG50" s="98"/>
      <c r="FH50" s="98"/>
      <c r="FI50" s="98"/>
      <c r="FJ50" s="98"/>
      <c r="FK50" s="98"/>
      <c r="FL50" s="98"/>
      <c r="FM50" s="98"/>
      <c r="FN50" s="98"/>
      <c r="FO50" s="98"/>
      <c r="FP50" s="96"/>
      <c r="FQ50" s="32"/>
      <c r="FR50" s="32"/>
      <c r="FS50" s="32"/>
      <c r="FT50" s="32"/>
      <c r="FU50" s="32"/>
      <c r="FV50" s="32"/>
      <c r="FW50" s="32"/>
      <c r="FX50" s="32"/>
      <c r="FY50" s="32"/>
      <c r="FZ50" s="32"/>
      <c r="GA50" s="32"/>
      <c r="GB50" s="32"/>
      <c r="GC50" s="32"/>
      <c r="GD50" s="32"/>
      <c r="GE50" s="32"/>
      <c r="GF50" s="32"/>
      <c r="GG50" s="32"/>
      <c r="GH50" s="32"/>
      <c r="GI50" s="32"/>
      <c r="GJ50" s="32"/>
      <c r="GK50" s="32"/>
      <c r="GL50" s="32"/>
      <c r="GM50" s="32"/>
      <c r="GN50" s="32"/>
    </row>
    <row r="51" spans="3:196" x14ac:dyDescent="0.2"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98"/>
      <c r="AD51" s="98"/>
      <c r="AE51" s="98"/>
      <c r="AF51" s="98"/>
      <c r="AG51" s="98"/>
      <c r="AH51" s="98"/>
      <c r="AI51" s="98"/>
      <c r="AJ51" s="98"/>
      <c r="AK51" s="98"/>
      <c r="AL51" s="98"/>
      <c r="AM51" s="98"/>
      <c r="AN51" s="98"/>
      <c r="AO51" s="98"/>
      <c r="AP51" s="98"/>
      <c r="AQ51" s="98"/>
      <c r="AR51" s="98"/>
      <c r="AS51" s="98"/>
      <c r="AT51" s="98"/>
      <c r="AU51" s="98"/>
      <c r="AV51" s="98"/>
      <c r="AW51" s="98"/>
      <c r="AX51" s="98"/>
      <c r="AY51" s="98"/>
      <c r="AZ51" s="98"/>
      <c r="BA51" s="98"/>
      <c r="BB51" s="98"/>
      <c r="BC51" s="98"/>
      <c r="BD51" s="98"/>
      <c r="BE51" s="98"/>
      <c r="BF51" s="98"/>
      <c r="BG51" s="98"/>
      <c r="BH51" s="98"/>
      <c r="BI51" s="98"/>
      <c r="BJ51" s="98"/>
      <c r="BK51" s="98"/>
      <c r="BL51" s="98"/>
      <c r="BM51" s="98"/>
      <c r="BN51" s="98"/>
      <c r="BO51" s="98"/>
      <c r="BP51" s="98"/>
      <c r="BQ51" s="98"/>
      <c r="BR51" s="98"/>
      <c r="BS51" s="98"/>
      <c r="BT51" s="98"/>
      <c r="BU51" s="98"/>
      <c r="BV51" s="98"/>
      <c r="BW51" s="98"/>
      <c r="BX51" s="95"/>
      <c r="BY51" s="95"/>
      <c r="BZ51" s="95"/>
      <c r="CA51" s="95"/>
      <c r="CB51" s="95"/>
      <c r="CC51" s="95"/>
      <c r="CD51" s="95"/>
      <c r="CE51" s="95"/>
      <c r="CF51" s="95"/>
      <c r="CG51" s="95"/>
      <c r="CH51" s="95"/>
      <c r="CI51" s="95"/>
      <c r="CJ51" s="95"/>
      <c r="CK51" s="95"/>
      <c r="CL51" s="103"/>
      <c r="CM51" s="95"/>
      <c r="CN51" s="95"/>
      <c r="CO51" s="95"/>
      <c r="CP51" s="95"/>
      <c r="CQ51" s="95"/>
      <c r="CR51" s="95"/>
      <c r="CS51" s="95"/>
      <c r="CT51" s="98"/>
      <c r="CU51" s="98"/>
      <c r="CV51" s="98"/>
      <c r="CW51" s="98"/>
      <c r="CX51" s="98"/>
      <c r="CY51" s="98"/>
      <c r="CZ51" s="98"/>
      <c r="DA51" s="98"/>
      <c r="DB51" s="98"/>
      <c r="DC51" s="98"/>
      <c r="DD51" s="98"/>
      <c r="DE51" s="98"/>
      <c r="DF51" s="98"/>
      <c r="DG51" s="98"/>
      <c r="DH51" s="98"/>
      <c r="DI51" s="98"/>
      <c r="DJ51" s="98"/>
      <c r="DK51" s="98"/>
      <c r="DL51" s="98"/>
      <c r="DM51" s="98"/>
      <c r="DN51" s="98"/>
      <c r="DO51" s="98"/>
      <c r="DP51" s="98"/>
      <c r="DQ51" s="98"/>
      <c r="DR51" s="98"/>
      <c r="DS51" s="98"/>
      <c r="DT51" s="98"/>
      <c r="DU51" s="98"/>
      <c r="DV51" s="98"/>
      <c r="DW51" s="98"/>
      <c r="DX51" s="98"/>
      <c r="DY51" s="98"/>
      <c r="DZ51" s="98"/>
      <c r="EA51" s="98"/>
      <c r="EB51" s="98"/>
      <c r="EC51" s="98"/>
      <c r="ED51" s="98"/>
      <c r="EE51" s="98"/>
      <c r="EF51" s="98"/>
      <c r="EG51" s="98"/>
      <c r="EH51" s="98"/>
      <c r="EI51" s="98"/>
      <c r="EJ51" s="98"/>
      <c r="EK51" s="98"/>
      <c r="EL51" s="98"/>
      <c r="EM51" s="98"/>
      <c r="EN51" s="98"/>
      <c r="EO51" s="98"/>
      <c r="EP51" s="98"/>
      <c r="EQ51" s="98"/>
      <c r="ER51" s="98"/>
      <c r="ES51" s="98"/>
      <c r="ET51" s="98"/>
      <c r="EU51" s="98"/>
      <c r="EV51" s="98"/>
      <c r="EW51" s="98"/>
      <c r="EX51" s="98"/>
      <c r="EY51" s="98"/>
      <c r="EZ51" s="98"/>
      <c r="FA51" s="98"/>
      <c r="FB51" s="98"/>
      <c r="FC51" s="98"/>
      <c r="FD51" s="98"/>
      <c r="FE51" s="98"/>
      <c r="FF51" s="98"/>
      <c r="FG51" s="98"/>
      <c r="FH51" s="98"/>
      <c r="FI51" s="98"/>
      <c r="FJ51" s="98"/>
      <c r="FK51" s="98"/>
      <c r="FL51" s="98"/>
      <c r="FM51" s="98"/>
      <c r="FN51" s="98"/>
      <c r="FO51" s="98"/>
      <c r="FP51" s="96"/>
      <c r="FQ51" s="32"/>
      <c r="FR51" s="32"/>
      <c r="FS51" s="32"/>
      <c r="FT51" s="32"/>
      <c r="FU51" s="32"/>
      <c r="FV51" s="32"/>
      <c r="FW51" s="32"/>
      <c r="FX51" s="32"/>
      <c r="FY51" s="32"/>
      <c r="FZ51" s="32"/>
      <c r="GA51" s="32"/>
      <c r="GB51" s="32"/>
      <c r="GC51" s="32"/>
      <c r="GD51" s="32"/>
      <c r="GE51" s="32"/>
      <c r="GF51" s="32"/>
      <c r="GG51" s="32"/>
      <c r="GH51" s="32"/>
      <c r="GI51" s="32"/>
      <c r="GJ51" s="32"/>
      <c r="GK51" s="32"/>
      <c r="GL51" s="32"/>
      <c r="GM51" s="32"/>
      <c r="GN51" s="32"/>
    </row>
    <row r="52" spans="3:196" x14ac:dyDescent="0.2"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98"/>
      <c r="X52" s="98"/>
      <c r="Y52" s="98"/>
      <c r="Z52" s="98"/>
      <c r="AA52" s="98"/>
      <c r="AB52" s="98"/>
      <c r="AC52" s="98"/>
      <c r="AD52" s="98"/>
      <c r="AE52" s="98"/>
      <c r="AF52" s="98"/>
      <c r="AG52" s="98"/>
      <c r="AH52" s="98"/>
      <c r="AI52" s="98"/>
      <c r="AJ52" s="98"/>
      <c r="AK52" s="98"/>
      <c r="AL52" s="98"/>
      <c r="AM52" s="98"/>
      <c r="AN52" s="98"/>
      <c r="AO52" s="98"/>
      <c r="AP52" s="98"/>
      <c r="AQ52" s="98"/>
      <c r="AR52" s="98"/>
      <c r="AS52" s="98"/>
      <c r="AT52" s="98"/>
      <c r="AU52" s="98"/>
      <c r="AV52" s="98"/>
      <c r="AW52" s="98"/>
      <c r="AX52" s="98"/>
      <c r="AY52" s="98"/>
      <c r="AZ52" s="98"/>
      <c r="BA52" s="98"/>
      <c r="BB52" s="98"/>
      <c r="BC52" s="98"/>
      <c r="BD52" s="98"/>
      <c r="BE52" s="98"/>
      <c r="BF52" s="98"/>
      <c r="BG52" s="98"/>
      <c r="BH52" s="98"/>
      <c r="BI52" s="98"/>
      <c r="BJ52" s="98"/>
      <c r="BK52" s="98"/>
      <c r="BL52" s="98"/>
      <c r="BM52" s="98"/>
      <c r="BN52" s="98"/>
      <c r="BO52" s="98"/>
      <c r="BP52" s="98"/>
      <c r="BQ52" s="98"/>
      <c r="BR52" s="98"/>
      <c r="BS52" s="98"/>
      <c r="BT52" s="98"/>
      <c r="BU52" s="98"/>
      <c r="BV52" s="98"/>
      <c r="BW52" s="98"/>
      <c r="BX52" s="95"/>
      <c r="BY52" s="95"/>
      <c r="BZ52" s="95"/>
      <c r="CA52" s="95"/>
      <c r="CB52" s="95"/>
      <c r="CC52" s="95"/>
      <c r="CD52" s="95"/>
      <c r="CE52" s="95"/>
      <c r="CF52" s="95"/>
      <c r="CG52" s="95"/>
      <c r="CH52" s="95"/>
      <c r="CI52" s="95"/>
      <c r="CJ52" s="95"/>
      <c r="CK52" s="95"/>
      <c r="CL52" s="103"/>
      <c r="CM52" s="95"/>
      <c r="CN52" s="95"/>
      <c r="CO52" s="95"/>
      <c r="CP52" s="95"/>
      <c r="CQ52" s="95"/>
      <c r="CR52" s="95"/>
      <c r="CS52" s="95"/>
      <c r="CT52" s="98"/>
      <c r="CU52" s="98"/>
      <c r="CV52" s="98"/>
      <c r="CW52" s="98"/>
      <c r="CX52" s="98"/>
      <c r="CY52" s="98"/>
      <c r="CZ52" s="98"/>
      <c r="DA52" s="98"/>
      <c r="DB52" s="98"/>
      <c r="DC52" s="98"/>
      <c r="DD52" s="98"/>
      <c r="DE52" s="98"/>
      <c r="DF52" s="98"/>
      <c r="DG52" s="98"/>
      <c r="DH52" s="98"/>
      <c r="DI52" s="98"/>
      <c r="DJ52" s="98"/>
      <c r="DK52" s="98"/>
      <c r="DL52" s="98"/>
      <c r="DM52" s="98"/>
      <c r="DN52" s="98"/>
      <c r="DO52" s="98"/>
      <c r="DP52" s="98"/>
      <c r="DQ52" s="98"/>
      <c r="DR52" s="98"/>
      <c r="DS52" s="98"/>
      <c r="DT52" s="98"/>
      <c r="DU52" s="98"/>
      <c r="DV52" s="98"/>
      <c r="DW52" s="98"/>
      <c r="DX52" s="98"/>
      <c r="DY52" s="98"/>
      <c r="DZ52" s="98"/>
      <c r="EA52" s="98"/>
      <c r="EB52" s="98"/>
      <c r="EC52" s="98"/>
      <c r="ED52" s="98"/>
      <c r="EE52" s="98"/>
      <c r="EF52" s="98"/>
      <c r="EG52" s="98"/>
      <c r="EH52" s="98"/>
      <c r="EI52" s="98"/>
      <c r="EJ52" s="98"/>
      <c r="EK52" s="98"/>
      <c r="EL52" s="98"/>
      <c r="EM52" s="98"/>
      <c r="EN52" s="98"/>
      <c r="EO52" s="98"/>
      <c r="EP52" s="98"/>
      <c r="EQ52" s="98"/>
      <c r="ER52" s="98"/>
      <c r="ES52" s="98"/>
      <c r="ET52" s="98"/>
      <c r="EU52" s="98"/>
      <c r="EV52" s="98"/>
      <c r="EW52" s="98"/>
      <c r="EX52" s="98"/>
      <c r="EY52" s="98"/>
      <c r="EZ52" s="98"/>
      <c r="FA52" s="98"/>
      <c r="FB52" s="98"/>
      <c r="FC52" s="98"/>
      <c r="FD52" s="98"/>
      <c r="FE52" s="98"/>
      <c r="FF52" s="98"/>
      <c r="FG52" s="98"/>
      <c r="FH52" s="98"/>
      <c r="FI52" s="98"/>
      <c r="FJ52" s="98"/>
      <c r="FK52" s="98"/>
      <c r="FL52" s="98"/>
      <c r="FM52" s="98"/>
      <c r="FN52" s="98"/>
      <c r="FO52" s="98"/>
      <c r="FP52" s="96"/>
      <c r="FQ52" s="32"/>
      <c r="FR52" s="32"/>
      <c r="FS52" s="32"/>
      <c r="FT52" s="32"/>
      <c r="FU52" s="32"/>
      <c r="FV52" s="32"/>
      <c r="FW52" s="32"/>
      <c r="FX52" s="32"/>
      <c r="FY52" s="32"/>
      <c r="FZ52" s="32"/>
      <c r="GA52" s="32"/>
      <c r="GB52" s="32"/>
      <c r="GC52" s="32"/>
      <c r="GD52" s="32"/>
      <c r="GE52" s="32"/>
      <c r="GF52" s="32"/>
      <c r="GG52" s="32"/>
      <c r="GH52" s="32"/>
      <c r="GI52" s="32"/>
      <c r="GJ52" s="32"/>
      <c r="GK52" s="32"/>
      <c r="GL52" s="32"/>
      <c r="GM52" s="32"/>
      <c r="GN52" s="32"/>
    </row>
    <row r="53" spans="3:196" x14ac:dyDescent="0.2"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  <c r="Y53" s="98"/>
      <c r="Z53" s="98"/>
      <c r="AA53" s="98"/>
      <c r="AB53" s="98"/>
      <c r="AC53" s="98"/>
      <c r="AD53" s="98"/>
      <c r="AE53" s="98"/>
      <c r="AF53" s="98"/>
      <c r="AG53" s="98"/>
      <c r="AH53" s="98"/>
      <c r="AI53" s="98"/>
      <c r="AJ53" s="98"/>
      <c r="AK53" s="98"/>
      <c r="AL53" s="98"/>
      <c r="AM53" s="98"/>
      <c r="AN53" s="98"/>
      <c r="AO53" s="98"/>
      <c r="AP53" s="98"/>
      <c r="AQ53" s="98"/>
      <c r="AR53" s="98"/>
      <c r="AS53" s="98"/>
      <c r="AT53" s="98"/>
      <c r="AU53" s="98"/>
      <c r="AV53" s="98"/>
      <c r="AW53" s="98"/>
      <c r="AX53" s="98"/>
      <c r="AY53" s="98"/>
      <c r="AZ53" s="98"/>
      <c r="BA53" s="98"/>
      <c r="BB53" s="98"/>
      <c r="BC53" s="98"/>
      <c r="BD53" s="98"/>
      <c r="BE53" s="98"/>
      <c r="BF53" s="98"/>
      <c r="BG53" s="98"/>
      <c r="BH53" s="98"/>
      <c r="BI53" s="98"/>
      <c r="BJ53" s="98"/>
      <c r="BK53" s="98"/>
      <c r="BL53" s="98"/>
      <c r="BM53" s="98"/>
      <c r="BN53" s="98"/>
      <c r="BO53" s="98"/>
      <c r="BP53" s="98"/>
      <c r="BQ53" s="98"/>
      <c r="BR53" s="98"/>
      <c r="BS53" s="98"/>
      <c r="BT53" s="98"/>
      <c r="BU53" s="98"/>
      <c r="BV53" s="98"/>
      <c r="BW53" s="98"/>
      <c r="BX53" s="95"/>
      <c r="BY53" s="95"/>
      <c r="BZ53" s="95"/>
      <c r="CA53" s="95"/>
      <c r="CB53" s="95"/>
      <c r="CC53" s="95"/>
      <c r="CD53" s="95"/>
      <c r="CE53" s="95"/>
      <c r="CF53" s="95"/>
      <c r="CG53" s="95"/>
      <c r="CH53" s="95"/>
      <c r="CI53" s="95"/>
      <c r="CJ53" s="95"/>
      <c r="CK53" s="95"/>
      <c r="CL53" s="103"/>
      <c r="CM53" s="95"/>
      <c r="CN53" s="95"/>
      <c r="CO53" s="95"/>
      <c r="CP53" s="95"/>
      <c r="CQ53" s="95"/>
      <c r="CR53" s="95"/>
      <c r="CS53" s="95"/>
      <c r="CT53" s="98"/>
      <c r="CU53" s="98"/>
      <c r="CV53" s="98"/>
      <c r="CW53" s="98"/>
      <c r="CX53" s="98"/>
      <c r="CY53" s="98"/>
      <c r="CZ53" s="98"/>
      <c r="DA53" s="98"/>
      <c r="DB53" s="98"/>
      <c r="DC53" s="98"/>
      <c r="DD53" s="98"/>
      <c r="DE53" s="98"/>
      <c r="DF53" s="98"/>
      <c r="DG53" s="98"/>
      <c r="DH53" s="98"/>
      <c r="DI53" s="98"/>
      <c r="DJ53" s="98"/>
      <c r="DK53" s="98"/>
      <c r="DL53" s="98"/>
      <c r="DM53" s="98"/>
      <c r="DN53" s="98"/>
      <c r="DO53" s="98"/>
      <c r="DP53" s="98"/>
      <c r="DQ53" s="98"/>
      <c r="DR53" s="98"/>
      <c r="DS53" s="98"/>
      <c r="DT53" s="98"/>
      <c r="DU53" s="98"/>
      <c r="DV53" s="98"/>
      <c r="DW53" s="98"/>
      <c r="DX53" s="98"/>
      <c r="DY53" s="98"/>
      <c r="DZ53" s="98"/>
      <c r="EA53" s="98"/>
      <c r="EB53" s="98"/>
      <c r="EC53" s="98"/>
      <c r="ED53" s="98"/>
      <c r="EE53" s="98"/>
      <c r="EF53" s="98"/>
      <c r="EG53" s="98"/>
      <c r="EH53" s="98"/>
      <c r="EI53" s="98"/>
      <c r="EJ53" s="98"/>
      <c r="EK53" s="98"/>
      <c r="EL53" s="98"/>
      <c r="EM53" s="98"/>
      <c r="EN53" s="98"/>
      <c r="EO53" s="98"/>
      <c r="EP53" s="98"/>
      <c r="EQ53" s="98"/>
      <c r="ER53" s="98"/>
      <c r="ES53" s="98"/>
      <c r="ET53" s="98"/>
      <c r="EU53" s="98"/>
      <c r="EV53" s="98"/>
      <c r="EW53" s="98"/>
      <c r="EX53" s="98"/>
      <c r="EY53" s="98"/>
      <c r="EZ53" s="98"/>
      <c r="FA53" s="98"/>
      <c r="FB53" s="98"/>
      <c r="FC53" s="98"/>
      <c r="FD53" s="98"/>
      <c r="FE53" s="98"/>
      <c r="FF53" s="98"/>
      <c r="FG53" s="98"/>
      <c r="FH53" s="98"/>
      <c r="FI53" s="98"/>
      <c r="FJ53" s="98"/>
      <c r="FK53" s="98"/>
      <c r="FL53" s="98"/>
      <c r="FM53" s="98"/>
      <c r="FN53" s="98"/>
      <c r="FO53" s="98"/>
      <c r="FP53" s="96"/>
      <c r="FQ53" s="32"/>
      <c r="FR53" s="32"/>
      <c r="FS53" s="32"/>
      <c r="FT53" s="32"/>
      <c r="FU53" s="32"/>
      <c r="FV53" s="32"/>
      <c r="FW53" s="32"/>
      <c r="FX53" s="32"/>
      <c r="FY53" s="32"/>
      <c r="FZ53" s="32"/>
      <c r="GA53" s="32"/>
      <c r="GB53" s="32"/>
      <c r="GC53" s="32"/>
      <c r="GD53" s="32"/>
      <c r="GE53" s="32"/>
      <c r="GF53" s="32"/>
      <c r="GG53" s="32"/>
      <c r="GH53" s="32"/>
      <c r="GI53" s="32"/>
      <c r="GJ53" s="32"/>
      <c r="GK53" s="32"/>
      <c r="GL53" s="32"/>
      <c r="GM53" s="32"/>
      <c r="GN53" s="32"/>
    </row>
    <row r="54" spans="3:196" x14ac:dyDescent="0.2"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  <c r="AA54" s="98"/>
      <c r="AB54" s="98"/>
      <c r="AC54" s="98"/>
      <c r="AD54" s="98"/>
      <c r="AE54" s="98"/>
      <c r="AF54" s="98"/>
      <c r="AG54" s="98"/>
      <c r="AH54" s="98"/>
      <c r="AI54" s="98"/>
      <c r="AJ54" s="98"/>
      <c r="AK54" s="98"/>
      <c r="AL54" s="98"/>
      <c r="AM54" s="98"/>
      <c r="AN54" s="98"/>
      <c r="AO54" s="98"/>
      <c r="AP54" s="98"/>
      <c r="AQ54" s="98"/>
      <c r="AR54" s="98"/>
      <c r="AS54" s="98"/>
      <c r="AT54" s="98"/>
      <c r="AU54" s="98"/>
      <c r="AV54" s="98"/>
      <c r="AW54" s="98"/>
      <c r="AX54" s="98"/>
      <c r="AY54" s="98"/>
      <c r="AZ54" s="98"/>
      <c r="BA54" s="98"/>
      <c r="BB54" s="98"/>
      <c r="BC54" s="98"/>
      <c r="BD54" s="98"/>
      <c r="BE54" s="98"/>
      <c r="BF54" s="98"/>
      <c r="BG54" s="98"/>
      <c r="BH54" s="98"/>
      <c r="BI54" s="98"/>
      <c r="BJ54" s="98"/>
      <c r="BK54" s="98"/>
      <c r="BL54" s="98"/>
      <c r="BM54" s="98"/>
      <c r="BN54" s="98"/>
      <c r="BO54" s="98"/>
      <c r="BP54" s="98"/>
      <c r="BQ54" s="98"/>
      <c r="BR54" s="98"/>
      <c r="BS54" s="98"/>
      <c r="BT54" s="98"/>
      <c r="BU54" s="98"/>
      <c r="BV54" s="98"/>
      <c r="BW54" s="98"/>
      <c r="BX54" s="95"/>
      <c r="BY54" s="95"/>
      <c r="BZ54" s="95"/>
      <c r="CA54" s="95"/>
      <c r="CB54" s="95"/>
      <c r="CC54" s="95"/>
      <c r="CD54" s="95"/>
      <c r="CE54" s="95"/>
      <c r="CF54" s="95"/>
      <c r="CG54" s="95"/>
      <c r="CH54" s="95"/>
      <c r="CI54" s="95"/>
      <c r="CJ54" s="95"/>
      <c r="CK54" s="95"/>
      <c r="CL54" s="103"/>
      <c r="CM54" s="95"/>
      <c r="CN54" s="95"/>
      <c r="CO54" s="95"/>
      <c r="CP54" s="95"/>
      <c r="CQ54" s="95"/>
      <c r="CR54" s="95"/>
      <c r="CS54" s="95"/>
      <c r="CT54" s="98"/>
      <c r="CU54" s="98"/>
      <c r="CV54" s="98"/>
      <c r="CW54" s="98"/>
      <c r="CX54" s="98"/>
      <c r="CY54" s="98"/>
      <c r="CZ54" s="98"/>
      <c r="DA54" s="98"/>
      <c r="DB54" s="98"/>
      <c r="DC54" s="98"/>
      <c r="DD54" s="98"/>
      <c r="DE54" s="98"/>
      <c r="DF54" s="98"/>
      <c r="DG54" s="98"/>
      <c r="DH54" s="98"/>
      <c r="DI54" s="98"/>
      <c r="DJ54" s="98"/>
      <c r="DK54" s="98"/>
      <c r="DL54" s="98"/>
      <c r="DM54" s="98"/>
      <c r="DN54" s="98"/>
      <c r="DO54" s="98"/>
      <c r="DP54" s="98"/>
      <c r="DQ54" s="98"/>
      <c r="DR54" s="98"/>
      <c r="DS54" s="98"/>
      <c r="DT54" s="98"/>
      <c r="DU54" s="98"/>
      <c r="DV54" s="98"/>
      <c r="DW54" s="98"/>
      <c r="DX54" s="98"/>
      <c r="DY54" s="98"/>
      <c r="DZ54" s="98"/>
      <c r="EA54" s="98"/>
      <c r="EB54" s="98"/>
      <c r="EC54" s="98"/>
      <c r="ED54" s="98"/>
      <c r="EE54" s="98"/>
      <c r="EF54" s="98"/>
      <c r="EG54" s="98"/>
      <c r="EH54" s="98"/>
      <c r="EI54" s="98"/>
      <c r="EJ54" s="98"/>
      <c r="EK54" s="98"/>
      <c r="EL54" s="98"/>
      <c r="EM54" s="98"/>
      <c r="EN54" s="98"/>
      <c r="EO54" s="98"/>
      <c r="EP54" s="98"/>
      <c r="EQ54" s="98"/>
      <c r="ER54" s="98"/>
      <c r="ES54" s="98"/>
      <c r="ET54" s="98"/>
      <c r="EU54" s="98"/>
      <c r="EV54" s="98"/>
      <c r="EW54" s="98"/>
      <c r="EX54" s="98"/>
      <c r="EY54" s="98"/>
      <c r="EZ54" s="98"/>
      <c r="FA54" s="98"/>
      <c r="FB54" s="98"/>
      <c r="FC54" s="98"/>
      <c r="FD54" s="98"/>
      <c r="FE54" s="98"/>
      <c r="FF54" s="98"/>
      <c r="FG54" s="98"/>
      <c r="FH54" s="98"/>
      <c r="FI54" s="98"/>
      <c r="FJ54" s="98"/>
      <c r="FK54" s="98"/>
      <c r="FL54" s="98"/>
      <c r="FM54" s="98"/>
      <c r="FN54" s="98"/>
      <c r="FO54" s="98"/>
      <c r="FP54" s="96"/>
      <c r="FQ54" s="32"/>
      <c r="FR54" s="32"/>
      <c r="FS54" s="32"/>
      <c r="FT54" s="32"/>
      <c r="FU54" s="32"/>
      <c r="FV54" s="32"/>
      <c r="FW54" s="32"/>
      <c r="FX54" s="32"/>
      <c r="FY54" s="32"/>
      <c r="FZ54" s="32"/>
      <c r="GA54" s="32"/>
      <c r="GB54" s="32"/>
      <c r="GC54" s="32"/>
      <c r="GD54" s="32"/>
      <c r="GE54" s="32"/>
      <c r="GF54" s="32"/>
      <c r="GG54" s="32"/>
      <c r="GH54" s="32"/>
      <c r="GI54" s="32"/>
      <c r="GJ54" s="32"/>
      <c r="GK54" s="32"/>
      <c r="GL54" s="32"/>
      <c r="GM54" s="32"/>
      <c r="GN54" s="32"/>
    </row>
    <row r="55" spans="3:196" x14ac:dyDescent="0.2"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8"/>
      <c r="Y55" s="98"/>
      <c r="Z55" s="98"/>
      <c r="AA55" s="98"/>
      <c r="AB55" s="98"/>
      <c r="AC55" s="98"/>
      <c r="AD55" s="98"/>
      <c r="AE55" s="98"/>
      <c r="AF55" s="98"/>
      <c r="AG55" s="98"/>
      <c r="AH55" s="98"/>
      <c r="AI55" s="98"/>
      <c r="AJ55" s="98"/>
      <c r="AK55" s="98"/>
      <c r="AL55" s="98"/>
      <c r="AM55" s="98"/>
      <c r="AN55" s="98"/>
      <c r="AO55" s="98"/>
      <c r="AP55" s="98"/>
      <c r="AQ55" s="98"/>
      <c r="AR55" s="98"/>
      <c r="AS55" s="98"/>
      <c r="AT55" s="98"/>
      <c r="AU55" s="98"/>
      <c r="AV55" s="98"/>
      <c r="AW55" s="98"/>
      <c r="AX55" s="98"/>
      <c r="AY55" s="98"/>
      <c r="AZ55" s="98"/>
      <c r="BA55" s="98"/>
      <c r="BB55" s="98"/>
      <c r="BC55" s="98"/>
      <c r="BD55" s="98"/>
      <c r="BE55" s="98"/>
      <c r="BF55" s="98"/>
      <c r="BG55" s="98"/>
      <c r="BH55" s="98"/>
      <c r="BI55" s="98"/>
      <c r="BJ55" s="98"/>
      <c r="BK55" s="98"/>
      <c r="BL55" s="98"/>
      <c r="BM55" s="98"/>
      <c r="BN55" s="98"/>
      <c r="BO55" s="98"/>
      <c r="BP55" s="98"/>
      <c r="BQ55" s="98"/>
      <c r="BR55" s="98"/>
      <c r="BS55" s="98"/>
      <c r="BT55" s="98"/>
      <c r="BU55" s="98"/>
      <c r="BV55" s="98"/>
      <c r="BW55" s="98"/>
      <c r="BX55" s="95"/>
      <c r="BY55" s="95"/>
      <c r="BZ55" s="95"/>
      <c r="CA55" s="95"/>
      <c r="CB55" s="95"/>
      <c r="CC55" s="95"/>
      <c r="CD55" s="95"/>
      <c r="CE55" s="95"/>
      <c r="CF55" s="95"/>
      <c r="CG55" s="95"/>
      <c r="CH55" s="95"/>
      <c r="CI55" s="95"/>
      <c r="CJ55" s="95"/>
      <c r="CK55" s="95"/>
      <c r="CL55" s="103"/>
      <c r="CM55" s="95"/>
      <c r="CN55" s="95"/>
      <c r="CO55" s="95"/>
      <c r="CP55" s="95"/>
      <c r="CQ55" s="95"/>
      <c r="CR55" s="95"/>
      <c r="CS55" s="95"/>
      <c r="CT55" s="98"/>
      <c r="CU55" s="98"/>
      <c r="CV55" s="98"/>
      <c r="CW55" s="98"/>
      <c r="CX55" s="98"/>
      <c r="CY55" s="98"/>
      <c r="CZ55" s="98"/>
      <c r="DA55" s="98"/>
      <c r="DB55" s="98"/>
      <c r="DC55" s="98"/>
      <c r="DD55" s="98"/>
      <c r="DE55" s="98"/>
      <c r="DF55" s="98"/>
      <c r="DG55" s="98"/>
      <c r="DH55" s="98"/>
      <c r="DI55" s="98"/>
      <c r="DJ55" s="98"/>
      <c r="DK55" s="98"/>
      <c r="DL55" s="98"/>
      <c r="DM55" s="98"/>
      <c r="DN55" s="98"/>
      <c r="DO55" s="98"/>
      <c r="DP55" s="98"/>
      <c r="DQ55" s="98"/>
      <c r="DR55" s="98"/>
      <c r="DS55" s="98"/>
      <c r="DT55" s="98"/>
      <c r="DU55" s="98"/>
      <c r="DV55" s="98"/>
      <c r="DW55" s="98"/>
      <c r="DX55" s="98"/>
      <c r="DY55" s="98"/>
      <c r="DZ55" s="98"/>
      <c r="EA55" s="98"/>
      <c r="EB55" s="98"/>
      <c r="EC55" s="98"/>
      <c r="ED55" s="98"/>
      <c r="EE55" s="98"/>
      <c r="EF55" s="98"/>
      <c r="EG55" s="98"/>
      <c r="EH55" s="98"/>
      <c r="EI55" s="98"/>
      <c r="EJ55" s="98"/>
      <c r="EK55" s="98"/>
      <c r="EL55" s="98"/>
      <c r="EM55" s="98"/>
      <c r="EN55" s="98"/>
      <c r="EO55" s="98"/>
      <c r="EP55" s="98"/>
      <c r="EQ55" s="98"/>
      <c r="ER55" s="98"/>
      <c r="ES55" s="98"/>
      <c r="ET55" s="98"/>
      <c r="EU55" s="98"/>
      <c r="EV55" s="98"/>
      <c r="EW55" s="98"/>
      <c r="EX55" s="98"/>
      <c r="EY55" s="98"/>
      <c r="EZ55" s="98"/>
      <c r="FA55" s="98"/>
      <c r="FB55" s="98"/>
      <c r="FC55" s="98"/>
      <c r="FD55" s="98"/>
      <c r="FE55" s="98"/>
      <c r="FF55" s="98"/>
      <c r="FG55" s="98"/>
      <c r="FH55" s="98"/>
      <c r="FI55" s="98"/>
      <c r="FJ55" s="98"/>
      <c r="FK55" s="98"/>
      <c r="FL55" s="98"/>
      <c r="FM55" s="98"/>
      <c r="FN55" s="98"/>
      <c r="FO55" s="98"/>
      <c r="FP55" s="96"/>
      <c r="FQ55" s="32"/>
      <c r="FR55" s="32"/>
      <c r="FS55" s="32"/>
      <c r="FT55" s="32"/>
      <c r="FU55" s="32"/>
      <c r="FV55" s="32"/>
      <c r="FW55" s="32"/>
      <c r="FX55" s="32"/>
      <c r="FY55" s="32"/>
      <c r="FZ55" s="32"/>
      <c r="GA55" s="32"/>
      <c r="GB55" s="32"/>
      <c r="GC55" s="32"/>
      <c r="GD55" s="32"/>
      <c r="GE55" s="32"/>
      <c r="GF55" s="32"/>
      <c r="GG55" s="32"/>
      <c r="GH55" s="32"/>
      <c r="GI55" s="32"/>
      <c r="GJ55" s="32"/>
      <c r="GK55" s="32"/>
      <c r="GL55" s="32"/>
      <c r="GM55" s="32"/>
      <c r="GN55" s="32"/>
    </row>
    <row r="56" spans="3:196" x14ac:dyDescent="0.2"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  <c r="Y56" s="98"/>
      <c r="Z56" s="98"/>
      <c r="AA56" s="98"/>
      <c r="AB56" s="98"/>
      <c r="AC56" s="98"/>
      <c r="AD56" s="98"/>
      <c r="AE56" s="98"/>
      <c r="AF56" s="98"/>
      <c r="AG56" s="98"/>
      <c r="AH56" s="98"/>
      <c r="AI56" s="98"/>
      <c r="AJ56" s="98"/>
      <c r="AK56" s="98"/>
      <c r="AL56" s="98"/>
      <c r="AM56" s="98"/>
      <c r="AN56" s="98"/>
      <c r="AO56" s="98"/>
      <c r="AP56" s="98"/>
      <c r="AQ56" s="98"/>
      <c r="AR56" s="98"/>
      <c r="AS56" s="98"/>
      <c r="AT56" s="98"/>
      <c r="AU56" s="98"/>
      <c r="AV56" s="98"/>
      <c r="AW56" s="98"/>
      <c r="AX56" s="98"/>
      <c r="AY56" s="98"/>
      <c r="AZ56" s="98"/>
      <c r="BA56" s="98"/>
      <c r="BB56" s="98"/>
      <c r="BC56" s="98"/>
      <c r="BD56" s="98"/>
      <c r="BE56" s="98"/>
      <c r="BF56" s="98"/>
      <c r="BG56" s="98"/>
      <c r="BH56" s="98"/>
      <c r="BI56" s="98"/>
      <c r="BJ56" s="98"/>
      <c r="BK56" s="98"/>
      <c r="BL56" s="98"/>
      <c r="BM56" s="98"/>
      <c r="BN56" s="98"/>
      <c r="BO56" s="98"/>
      <c r="BP56" s="98"/>
      <c r="BQ56" s="98"/>
      <c r="BR56" s="98"/>
      <c r="BS56" s="98"/>
      <c r="BT56" s="98"/>
      <c r="BU56" s="98"/>
      <c r="BV56" s="98"/>
      <c r="BW56" s="98"/>
      <c r="BX56" s="95"/>
      <c r="BY56" s="95"/>
      <c r="BZ56" s="95"/>
      <c r="CA56" s="95"/>
      <c r="CB56" s="95"/>
      <c r="CC56" s="95"/>
      <c r="CD56" s="95"/>
      <c r="CE56" s="95"/>
      <c r="CF56" s="95"/>
      <c r="CG56" s="95"/>
      <c r="CH56" s="95"/>
      <c r="CI56" s="95"/>
      <c r="CJ56" s="95"/>
      <c r="CK56" s="95"/>
      <c r="CL56" s="103"/>
      <c r="CM56" s="95"/>
      <c r="CN56" s="95"/>
      <c r="CO56" s="95"/>
      <c r="CP56" s="95"/>
      <c r="CQ56" s="95"/>
      <c r="CR56" s="95"/>
      <c r="CS56" s="95"/>
      <c r="CT56" s="98"/>
      <c r="CU56" s="98"/>
      <c r="CV56" s="98"/>
      <c r="CW56" s="98"/>
      <c r="CX56" s="98"/>
      <c r="CY56" s="98"/>
      <c r="CZ56" s="98"/>
      <c r="DA56" s="98"/>
      <c r="DB56" s="98"/>
      <c r="DC56" s="98"/>
      <c r="DD56" s="98"/>
      <c r="DE56" s="98"/>
      <c r="DF56" s="98"/>
      <c r="DG56" s="98"/>
      <c r="DH56" s="98"/>
      <c r="DI56" s="98"/>
      <c r="DJ56" s="98"/>
      <c r="DK56" s="98"/>
      <c r="DL56" s="98"/>
      <c r="DM56" s="98"/>
      <c r="DN56" s="98"/>
      <c r="DO56" s="98"/>
      <c r="DP56" s="98"/>
      <c r="DQ56" s="98"/>
      <c r="DR56" s="98"/>
      <c r="DS56" s="98"/>
      <c r="DT56" s="98"/>
      <c r="DU56" s="98"/>
      <c r="DV56" s="98"/>
      <c r="DW56" s="98"/>
      <c r="DX56" s="98"/>
      <c r="DY56" s="98"/>
      <c r="DZ56" s="98"/>
      <c r="EA56" s="98"/>
      <c r="EB56" s="98"/>
      <c r="EC56" s="98"/>
      <c r="ED56" s="98"/>
      <c r="EE56" s="98"/>
      <c r="EF56" s="98"/>
      <c r="EG56" s="98"/>
      <c r="EH56" s="98"/>
      <c r="EI56" s="98"/>
      <c r="EJ56" s="98"/>
      <c r="EK56" s="98"/>
      <c r="EL56" s="98"/>
      <c r="EM56" s="98"/>
      <c r="EN56" s="98"/>
      <c r="EO56" s="98"/>
      <c r="EP56" s="98"/>
      <c r="EQ56" s="98"/>
      <c r="ER56" s="98"/>
      <c r="ES56" s="98"/>
      <c r="ET56" s="98"/>
      <c r="EU56" s="98"/>
      <c r="EV56" s="98"/>
      <c r="EW56" s="98"/>
      <c r="EX56" s="98"/>
      <c r="EY56" s="98"/>
      <c r="EZ56" s="98"/>
      <c r="FA56" s="98"/>
      <c r="FB56" s="98"/>
      <c r="FC56" s="98"/>
      <c r="FD56" s="98"/>
      <c r="FE56" s="98"/>
      <c r="FF56" s="98"/>
      <c r="FG56" s="98"/>
      <c r="FH56" s="98"/>
      <c r="FI56" s="98"/>
      <c r="FJ56" s="98"/>
      <c r="FK56" s="98"/>
      <c r="FL56" s="98"/>
      <c r="FM56" s="98"/>
      <c r="FN56" s="98"/>
      <c r="FO56" s="98"/>
      <c r="FP56" s="96"/>
      <c r="FQ56" s="32"/>
      <c r="FR56" s="32"/>
      <c r="FS56" s="32"/>
      <c r="FT56" s="32"/>
      <c r="FU56" s="32"/>
      <c r="FV56" s="32"/>
      <c r="FW56" s="32"/>
      <c r="FX56" s="32"/>
      <c r="FY56" s="32"/>
      <c r="FZ56" s="32"/>
      <c r="GA56" s="32"/>
      <c r="GB56" s="32"/>
      <c r="GC56" s="32"/>
      <c r="GD56" s="32"/>
      <c r="GE56" s="32"/>
      <c r="GF56" s="32"/>
      <c r="GG56" s="32"/>
      <c r="GH56" s="32"/>
      <c r="GI56" s="32"/>
      <c r="GJ56" s="32"/>
      <c r="GK56" s="32"/>
      <c r="GL56" s="32"/>
      <c r="GM56" s="32"/>
      <c r="GN56" s="32"/>
    </row>
    <row r="57" spans="3:196" x14ac:dyDescent="0.2"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  <c r="Y57" s="98"/>
      <c r="Z57" s="98"/>
      <c r="AA57" s="98"/>
      <c r="AB57" s="98"/>
      <c r="AC57" s="98"/>
      <c r="AD57" s="98"/>
      <c r="AE57" s="98"/>
      <c r="AF57" s="98"/>
      <c r="AG57" s="98"/>
      <c r="AH57" s="98"/>
      <c r="AI57" s="98"/>
      <c r="AJ57" s="98"/>
      <c r="AK57" s="98"/>
      <c r="AL57" s="98"/>
      <c r="AM57" s="98"/>
      <c r="AN57" s="98"/>
      <c r="AO57" s="98"/>
      <c r="AP57" s="98"/>
      <c r="AQ57" s="98"/>
      <c r="AR57" s="98"/>
      <c r="AS57" s="98"/>
      <c r="AT57" s="98"/>
      <c r="AU57" s="98"/>
      <c r="AV57" s="98"/>
      <c r="AW57" s="98"/>
      <c r="AX57" s="98"/>
      <c r="AY57" s="98"/>
      <c r="AZ57" s="98"/>
      <c r="BA57" s="98"/>
      <c r="BB57" s="98"/>
      <c r="BC57" s="98"/>
      <c r="BD57" s="98"/>
      <c r="BE57" s="98"/>
      <c r="BF57" s="98"/>
      <c r="BG57" s="98"/>
      <c r="BH57" s="98"/>
      <c r="BI57" s="98"/>
      <c r="BJ57" s="98"/>
      <c r="BK57" s="98"/>
      <c r="BL57" s="98"/>
      <c r="BM57" s="98"/>
      <c r="BN57" s="98"/>
      <c r="BO57" s="98"/>
      <c r="BP57" s="98"/>
      <c r="BQ57" s="98"/>
      <c r="BR57" s="98"/>
      <c r="BS57" s="98"/>
      <c r="BT57" s="98"/>
      <c r="BU57" s="98"/>
      <c r="BV57" s="98"/>
      <c r="BW57" s="98"/>
      <c r="BX57" s="95"/>
      <c r="BY57" s="95"/>
      <c r="BZ57" s="95"/>
      <c r="CA57" s="95"/>
      <c r="CB57" s="95"/>
      <c r="CC57" s="95"/>
      <c r="CD57" s="95"/>
      <c r="CE57" s="95"/>
      <c r="CF57" s="95"/>
      <c r="CG57" s="95"/>
      <c r="CH57" s="95"/>
      <c r="CI57" s="95"/>
      <c r="CJ57" s="95"/>
      <c r="CK57" s="95"/>
      <c r="CL57" s="103"/>
      <c r="CM57" s="95"/>
      <c r="CN57" s="95"/>
      <c r="CO57" s="95"/>
      <c r="CP57" s="95"/>
      <c r="CQ57" s="95"/>
      <c r="CR57" s="95"/>
      <c r="CS57" s="95"/>
      <c r="CT57" s="98"/>
      <c r="CU57" s="98"/>
      <c r="CV57" s="98"/>
      <c r="CW57" s="98"/>
      <c r="CX57" s="98"/>
      <c r="CY57" s="98"/>
      <c r="CZ57" s="98"/>
      <c r="DA57" s="98"/>
      <c r="DB57" s="98"/>
      <c r="DC57" s="98"/>
      <c r="DD57" s="98"/>
      <c r="DE57" s="98"/>
      <c r="DF57" s="98"/>
      <c r="DG57" s="98"/>
      <c r="DH57" s="98"/>
      <c r="DI57" s="98"/>
      <c r="DJ57" s="98"/>
      <c r="DK57" s="98"/>
      <c r="DL57" s="98"/>
      <c r="DM57" s="98"/>
      <c r="DN57" s="98"/>
      <c r="DO57" s="98"/>
      <c r="DP57" s="98"/>
      <c r="DQ57" s="98"/>
      <c r="DR57" s="98"/>
      <c r="DS57" s="98"/>
      <c r="DT57" s="98"/>
      <c r="DU57" s="98"/>
      <c r="DV57" s="98"/>
      <c r="DW57" s="98"/>
      <c r="DX57" s="98"/>
      <c r="DY57" s="98"/>
      <c r="DZ57" s="98"/>
      <c r="EA57" s="98"/>
      <c r="EB57" s="98"/>
      <c r="EC57" s="98"/>
      <c r="ED57" s="98"/>
      <c r="EE57" s="98"/>
      <c r="EF57" s="98"/>
      <c r="EG57" s="98"/>
      <c r="EH57" s="98"/>
      <c r="EI57" s="98"/>
      <c r="EJ57" s="98"/>
      <c r="EK57" s="98"/>
      <c r="EL57" s="98"/>
      <c r="EM57" s="98"/>
      <c r="EN57" s="98"/>
      <c r="EO57" s="98"/>
      <c r="EP57" s="98"/>
      <c r="EQ57" s="98"/>
      <c r="ER57" s="98"/>
      <c r="ES57" s="98"/>
      <c r="ET57" s="98"/>
      <c r="EU57" s="98"/>
      <c r="EV57" s="98"/>
      <c r="EW57" s="98"/>
      <c r="EX57" s="98"/>
      <c r="EY57" s="98"/>
      <c r="EZ57" s="98"/>
      <c r="FA57" s="98"/>
      <c r="FB57" s="98"/>
      <c r="FC57" s="98"/>
      <c r="FD57" s="98"/>
      <c r="FE57" s="98"/>
      <c r="FF57" s="98"/>
      <c r="FG57" s="98"/>
      <c r="FH57" s="98"/>
      <c r="FI57" s="98"/>
      <c r="FJ57" s="98"/>
      <c r="FK57" s="98"/>
      <c r="FL57" s="98"/>
      <c r="FM57" s="98"/>
      <c r="FN57" s="98"/>
      <c r="FO57" s="98"/>
      <c r="FP57" s="96"/>
      <c r="FQ57" s="32"/>
      <c r="FR57" s="32"/>
      <c r="FS57" s="32"/>
      <c r="FT57" s="32"/>
      <c r="FU57" s="32"/>
      <c r="FV57" s="32"/>
      <c r="FW57" s="32"/>
      <c r="FX57" s="32"/>
      <c r="FY57" s="32"/>
      <c r="FZ57" s="32"/>
      <c r="GA57" s="32"/>
      <c r="GB57" s="32"/>
      <c r="GC57" s="32"/>
      <c r="GD57" s="32"/>
      <c r="GE57" s="32"/>
      <c r="GF57" s="32"/>
      <c r="GG57" s="32"/>
      <c r="GH57" s="32"/>
      <c r="GI57" s="32"/>
      <c r="GJ57" s="32"/>
      <c r="GK57" s="32"/>
      <c r="GL57" s="32"/>
      <c r="GM57" s="32"/>
      <c r="GN57" s="32"/>
    </row>
    <row r="58" spans="3:196" x14ac:dyDescent="0.2"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  <c r="Y58" s="98"/>
      <c r="Z58" s="98"/>
      <c r="AA58" s="98"/>
      <c r="AB58" s="98"/>
      <c r="AC58" s="98"/>
      <c r="AD58" s="98"/>
      <c r="AE58" s="98"/>
      <c r="AF58" s="98"/>
      <c r="AG58" s="98"/>
      <c r="AH58" s="98"/>
      <c r="AI58" s="98"/>
      <c r="AJ58" s="98"/>
      <c r="AK58" s="98"/>
      <c r="AL58" s="98"/>
      <c r="AM58" s="98"/>
      <c r="AN58" s="98"/>
      <c r="AO58" s="98"/>
      <c r="AP58" s="98"/>
      <c r="AQ58" s="98"/>
      <c r="AR58" s="98"/>
      <c r="AS58" s="98"/>
      <c r="AT58" s="98"/>
      <c r="AU58" s="98"/>
      <c r="AV58" s="98"/>
      <c r="AW58" s="98"/>
      <c r="AX58" s="98"/>
      <c r="AY58" s="98"/>
      <c r="AZ58" s="98"/>
      <c r="BA58" s="98"/>
      <c r="BB58" s="98"/>
      <c r="BC58" s="98"/>
      <c r="BD58" s="98"/>
      <c r="BE58" s="98"/>
      <c r="BF58" s="98"/>
      <c r="BG58" s="98"/>
      <c r="BH58" s="98"/>
      <c r="BI58" s="98"/>
      <c r="BJ58" s="98"/>
      <c r="BK58" s="98"/>
      <c r="BL58" s="98"/>
      <c r="BM58" s="98"/>
      <c r="BN58" s="98"/>
      <c r="BO58" s="98"/>
      <c r="BP58" s="98"/>
      <c r="BQ58" s="98"/>
      <c r="BR58" s="98"/>
      <c r="BS58" s="98"/>
      <c r="BT58" s="98"/>
      <c r="BU58" s="98"/>
      <c r="BV58" s="98"/>
      <c r="BW58" s="98"/>
      <c r="BX58" s="95"/>
      <c r="BY58" s="95"/>
      <c r="BZ58" s="95"/>
      <c r="CA58" s="95"/>
      <c r="CB58" s="95"/>
      <c r="CC58" s="95"/>
      <c r="CD58" s="95"/>
      <c r="CE58" s="95"/>
      <c r="CF58" s="95"/>
      <c r="CG58" s="95"/>
      <c r="CH58" s="95"/>
      <c r="CI58" s="95"/>
      <c r="CJ58" s="95"/>
      <c r="CK58" s="95"/>
      <c r="CL58" s="103"/>
      <c r="CM58" s="95"/>
      <c r="CN58" s="95"/>
      <c r="CO58" s="95"/>
      <c r="CP58" s="95"/>
      <c r="CQ58" s="95"/>
      <c r="CR58" s="95"/>
      <c r="CS58" s="95"/>
      <c r="CT58" s="98"/>
      <c r="CU58" s="98"/>
      <c r="CV58" s="98"/>
      <c r="CW58" s="98"/>
      <c r="CX58" s="98"/>
      <c r="CY58" s="98"/>
      <c r="CZ58" s="98"/>
      <c r="DA58" s="98"/>
      <c r="DB58" s="98"/>
      <c r="DC58" s="98"/>
      <c r="DD58" s="98"/>
      <c r="DE58" s="98"/>
      <c r="DF58" s="98"/>
      <c r="DG58" s="98"/>
      <c r="DH58" s="98"/>
      <c r="DI58" s="98"/>
      <c r="DJ58" s="98"/>
      <c r="DK58" s="98"/>
      <c r="DL58" s="98"/>
      <c r="DM58" s="98"/>
      <c r="DN58" s="98"/>
      <c r="DO58" s="98"/>
      <c r="DP58" s="98"/>
      <c r="DQ58" s="98"/>
      <c r="DR58" s="98"/>
      <c r="DS58" s="98"/>
      <c r="DT58" s="98"/>
      <c r="DU58" s="98"/>
      <c r="DV58" s="98"/>
      <c r="DW58" s="98"/>
      <c r="DX58" s="98"/>
      <c r="DY58" s="98"/>
      <c r="DZ58" s="98"/>
      <c r="EA58" s="98"/>
      <c r="EB58" s="98"/>
      <c r="EC58" s="98"/>
      <c r="ED58" s="98"/>
      <c r="EE58" s="98"/>
      <c r="EF58" s="98"/>
      <c r="EG58" s="98"/>
      <c r="EH58" s="98"/>
      <c r="EI58" s="98"/>
      <c r="EJ58" s="98"/>
      <c r="EK58" s="98"/>
      <c r="EL58" s="98"/>
      <c r="EM58" s="98"/>
      <c r="EN58" s="98"/>
      <c r="EO58" s="98"/>
      <c r="EP58" s="98"/>
      <c r="EQ58" s="98"/>
      <c r="ER58" s="98"/>
      <c r="ES58" s="98"/>
      <c r="ET58" s="98"/>
      <c r="EU58" s="98"/>
      <c r="EV58" s="98"/>
      <c r="EW58" s="98"/>
      <c r="EX58" s="98"/>
      <c r="EY58" s="98"/>
      <c r="EZ58" s="98"/>
      <c r="FA58" s="98"/>
      <c r="FB58" s="98"/>
      <c r="FC58" s="98"/>
      <c r="FD58" s="98"/>
      <c r="FE58" s="98"/>
      <c r="FF58" s="98"/>
      <c r="FG58" s="98"/>
      <c r="FH58" s="98"/>
      <c r="FI58" s="98"/>
      <c r="FJ58" s="98"/>
      <c r="FK58" s="98"/>
      <c r="FL58" s="98"/>
      <c r="FM58" s="98"/>
      <c r="FN58" s="98"/>
      <c r="FO58" s="98"/>
      <c r="FP58" s="96"/>
      <c r="FQ58" s="32"/>
      <c r="FR58" s="32"/>
      <c r="FS58" s="32"/>
      <c r="FT58" s="32"/>
      <c r="FU58" s="32"/>
      <c r="FV58" s="32"/>
      <c r="FW58" s="32"/>
      <c r="FX58" s="32"/>
      <c r="FY58" s="32"/>
      <c r="FZ58" s="32"/>
      <c r="GA58" s="32"/>
      <c r="GB58" s="32"/>
      <c r="GC58" s="32"/>
      <c r="GD58" s="32"/>
      <c r="GE58" s="32"/>
      <c r="GF58" s="32"/>
      <c r="GG58" s="32"/>
      <c r="GH58" s="32"/>
      <c r="GI58" s="32"/>
      <c r="GJ58" s="32"/>
      <c r="GK58" s="32"/>
      <c r="GL58" s="32"/>
      <c r="GM58" s="32"/>
      <c r="GN58" s="32"/>
    </row>
    <row r="59" spans="3:196" x14ac:dyDescent="0.2"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  <c r="Z59" s="98"/>
      <c r="AA59" s="98"/>
      <c r="AB59" s="98"/>
      <c r="AC59" s="98"/>
      <c r="AD59" s="98"/>
      <c r="AE59" s="98"/>
      <c r="AF59" s="98"/>
      <c r="AG59" s="98"/>
      <c r="AH59" s="98"/>
      <c r="AI59" s="98"/>
      <c r="AJ59" s="98"/>
      <c r="AK59" s="98"/>
      <c r="AL59" s="98"/>
      <c r="AM59" s="98"/>
      <c r="AN59" s="98"/>
      <c r="AO59" s="98"/>
      <c r="AP59" s="98"/>
      <c r="AQ59" s="98"/>
      <c r="AR59" s="98"/>
      <c r="AS59" s="98"/>
      <c r="AT59" s="98"/>
      <c r="AU59" s="98"/>
      <c r="AV59" s="98"/>
      <c r="AW59" s="98"/>
      <c r="AX59" s="98"/>
      <c r="AY59" s="98"/>
      <c r="AZ59" s="98"/>
      <c r="BA59" s="98"/>
      <c r="BB59" s="98"/>
      <c r="BC59" s="98"/>
      <c r="BD59" s="98"/>
      <c r="BE59" s="98"/>
      <c r="BF59" s="98"/>
      <c r="BG59" s="98"/>
      <c r="BH59" s="98"/>
      <c r="BI59" s="98"/>
      <c r="BJ59" s="98"/>
      <c r="BK59" s="98"/>
      <c r="BL59" s="98"/>
      <c r="BM59" s="98"/>
      <c r="BN59" s="98"/>
      <c r="BO59" s="98"/>
      <c r="BP59" s="98"/>
      <c r="BQ59" s="98"/>
      <c r="BR59" s="98"/>
      <c r="BS59" s="98"/>
      <c r="BT59" s="98"/>
      <c r="BU59" s="98"/>
      <c r="BV59" s="98"/>
      <c r="BW59" s="98"/>
      <c r="BX59" s="95"/>
      <c r="BY59" s="95"/>
      <c r="BZ59" s="95"/>
      <c r="CA59" s="95"/>
      <c r="CB59" s="95"/>
      <c r="CC59" s="95"/>
      <c r="CD59" s="95"/>
      <c r="CE59" s="95"/>
      <c r="CF59" s="95"/>
      <c r="CG59" s="95"/>
      <c r="CH59" s="95"/>
      <c r="CI59" s="95"/>
      <c r="CJ59" s="95"/>
      <c r="CK59" s="95"/>
      <c r="CL59" s="103"/>
      <c r="CM59" s="95"/>
      <c r="CN59" s="95"/>
      <c r="CO59" s="95"/>
      <c r="CP59" s="95"/>
      <c r="CQ59" s="95"/>
      <c r="CR59" s="95"/>
      <c r="CS59" s="95"/>
      <c r="CT59" s="98"/>
      <c r="CU59" s="98"/>
      <c r="CV59" s="98"/>
      <c r="CW59" s="98"/>
      <c r="CX59" s="98"/>
      <c r="CY59" s="98"/>
      <c r="CZ59" s="98"/>
      <c r="DA59" s="98"/>
      <c r="DB59" s="98"/>
      <c r="DC59" s="98"/>
      <c r="DD59" s="98"/>
      <c r="DE59" s="98"/>
      <c r="DF59" s="98"/>
      <c r="DG59" s="98"/>
      <c r="DH59" s="98"/>
      <c r="DI59" s="98"/>
      <c r="DJ59" s="98"/>
      <c r="DK59" s="98"/>
      <c r="DL59" s="98"/>
      <c r="DM59" s="98"/>
      <c r="DN59" s="98"/>
      <c r="DO59" s="98"/>
      <c r="DP59" s="98"/>
      <c r="DQ59" s="98"/>
      <c r="DR59" s="98"/>
      <c r="DS59" s="98"/>
      <c r="DT59" s="98"/>
      <c r="DU59" s="98"/>
      <c r="DV59" s="98"/>
      <c r="DW59" s="98"/>
      <c r="DX59" s="98"/>
      <c r="DY59" s="98"/>
      <c r="DZ59" s="98"/>
      <c r="EA59" s="98"/>
      <c r="EB59" s="98"/>
      <c r="EC59" s="98"/>
      <c r="ED59" s="98"/>
      <c r="EE59" s="98"/>
      <c r="EF59" s="98"/>
      <c r="EG59" s="98"/>
      <c r="EH59" s="98"/>
      <c r="EI59" s="98"/>
      <c r="EJ59" s="98"/>
      <c r="EK59" s="98"/>
      <c r="EL59" s="98"/>
      <c r="EM59" s="98"/>
      <c r="EN59" s="98"/>
      <c r="EO59" s="98"/>
      <c r="EP59" s="98"/>
      <c r="EQ59" s="98"/>
      <c r="ER59" s="98"/>
      <c r="ES59" s="98"/>
      <c r="ET59" s="98"/>
      <c r="EU59" s="98"/>
      <c r="EV59" s="98"/>
      <c r="EW59" s="98"/>
      <c r="EX59" s="98"/>
      <c r="EY59" s="98"/>
      <c r="EZ59" s="98"/>
      <c r="FA59" s="98"/>
      <c r="FB59" s="98"/>
      <c r="FC59" s="98"/>
      <c r="FD59" s="98"/>
      <c r="FE59" s="98"/>
      <c r="FF59" s="98"/>
      <c r="FG59" s="98"/>
      <c r="FH59" s="98"/>
      <c r="FI59" s="98"/>
      <c r="FJ59" s="98"/>
      <c r="FK59" s="98"/>
      <c r="FL59" s="98"/>
      <c r="FM59" s="98"/>
      <c r="FN59" s="98"/>
      <c r="FO59" s="98"/>
      <c r="FP59" s="96"/>
      <c r="FQ59" s="32"/>
      <c r="FR59" s="32"/>
      <c r="FS59" s="32"/>
      <c r="FT59" s="32"/>
      <c r="FU59" s="32"/>
      <c r="FV59" s="32"/>
      <c r="FW59" s="32"/>
      <c r="FX59" s="32"/>
      <c r="FY59" s="32"/>
      <c r="FZ59" s="32"/>
      <c r="GA59" s="32"/>
      <c r="GB59" s="32"/>
      <c r="GC59" s="32"/>
      <c r="GD59" s="32"/>
      <c r="GE59" s="32"/>
      <c r="GF59" s="32"/>
      <c r="GG59" s="32"/>
      <c r="GH59" s="32"/>
      <c r="GI59" s="32"/>
      <c r="GJ59" s="32"/>
      <c r="GK59" s="32"/>
      <c r="GL59" s="32"/>
      <c r="GM59" s="32"/>
      <c r="GN59" s="32"/>
    </row>
    <row r="60" spans="3:196" x14ac:dyDescent="0.2"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  <c r="Y60" s="98"/>
      <c r="Z60" s="98"/>
      <c r="AA60" s="98"/>
      <c r="AB60" s="98"/>
      <c r="AC60" s="98"/>
      <c r="AD60" s="98"/>
      <c r="AE60" s="98"/>
      <c r="AF60" s="98"/>
      <c r="AG60" s="98"/>
      <c r="AH60" s="98"/>
      <c r="AI60" s="98"/>
      <c r="AJ60" s="98"/>
      <c r="AK60" s="98"/>
      <c r="AL60" s="98"/>
      <c r="AM60" s="98"/>
      <c r="AN60" s="98"/>
      <c r="AO60" s="98"/>
      <c r="AP60" s="98"/>
      <c r="AQ60" s="98"/>
      <c r="AR60" s="98"/>
      <c r="AS60" s="98"/>
      <c r="AT60" s="98"/>
      <c r="AU60" s="98"/>
      <c r="AV60" s="98"/>
      <c r="AW60" s="98"/>
      <c r="AX60" s="98"/>
      <c r="AY60" s="98"/>
      <c r="AZ60" s="98"/>
      <c r="BA60" s="98"/>
      <c r="BB60" s="98"/>
      <c r="BC60" s="98"/>
      <c r="BD60" s="98"/>
      <c r="BE60" s="98"/>
      <c r="BF60" s="98"/>
      <c r="BG60" s="98"/>
      <c r="BH60" s="98"/>
      <c r="BI60" s="98"/>
      <c r="BJ60" s="98"/>
      <c r="BK60" s="98"/>
      <c r="BL60" s="98"/>
      <c r="BM60" s="98"/>
      <c r="BN60" s="98"/>
      <c r="BO60" s="98"/>
      <c r="BP60" s="98"/>
      <c r="BQ60" s="98"/>
      <c r="BR60" s="98"/>
      <c r="BS60" s="98"/>
      <c r="BT60" s="98"/>
      <c r="BU60" s="98"/>
      <c r="BV60" s="98"/>
      <c r="BW60" s="98"/>
      <c r="BX60" s="95"/>
      <c r="BY60" s="95"/>
      <c r="BZ60" s="95"/>
      <c r="CA60" s="95"/>
      <c r="CB60" s="95"/>
      <c r="CC60" s="95"/>
      <c r="CD60" s="95"/>
      <c r="CE60" s="95"/>
      <c r="CF60" s="95"/>
      <c r="CG60" s="95"/>
      <c r="CH60" s="95"/>
      <c r="CI60" s="95"/>
      <c r="CJ60" s="95"/>
      <c r="CK60" s="95"/>
      <c r="CL60" s="103"/>
      <c r="CM60" s="95"/>
      <c r="CN60" s="95"/>
      <c r="CO60" s="95"/>
      <c r="CP60" s="95"/>
      <c r="CQ60" s="95"/>
      <c r="CR60" s="95"/>
      <c r="CS60" s="95"/>
      <c r="CT60" s="98"/>
      <c r="CU60" s="98"/>
      <c r="CV60" s="98"/>
      <c r="CW60" s="98"/>
      <c r="CX60" s="98"/>
      <c r="CY60" s="98"/>
      <c r="CZ60" s="98"/>
      <c r="DA60" s="98"/>
      <c r="DB60" s="98"/>
      <c r="DC60" s="98"/>
      <c r="DD60" s="98"/>
      <c r="DE60" s="98"/>
      <c r="DF60" s="98"/>
      <c r="DG60" s="98"/>
      <c r="DH60" s="98"/>
      <c r="DI60" s="98"/>
      <c r="DJ60" s="98"/>
      <c r="DK60" s="98"/>
      <c r="DL60" s="98"/>
      <c r="DM60" s="98"/>
      <c r="DN60" s="98"/>
      <c r="DO60" s="98"/>
      <c r="DP60" s="98"/>
      <c r="DQ60" s="98"/>
      <c r="DR60" s="98"/>
      <c r="DS60" s="98"/>
      <c r="DT60" s="98"/>
      <c r="DU60" s="98"/>
      <c r="DV60" s="98"/>
      <c r="DW60" s="98"/>
      <c r="DX60" s="98"/>
      <c r="DY60" s="98"/>
      <c r="DZ60" s="98"/>
      <c r="EA60" s="98"/>
      <c r="EB60" s="98"/>
      <c r="EC60" s="98"/>
      <c r="ED60" s="98"/>
      <c r="EE60" s="98"/>
      <c r="EF60" s="98"/>
      <c r="EG60" s="98"/>
      <c r="EH60" s="98"/>
      <c r="EI60" s="98"/>
      <c r="EJ60" s="98"/>
      <c r="EK60" s="98"/>
      <c r="EL60" s="98"/>
      <c r="EM60" s="98"/>
      <c r="EN60" s="98"/>
      <c r="EO60" s="98"/>
      <c r="EP60" s="98"/>
      <c r="EQ60" s="98"/>
      <c r="ER60" s="98"/>
      <c r="ES60" s="98"/>
      <c r="ET60" s="98"/>
      <c r="EU60" s="98"/>
      <c r="EV60" s="98"/>
      <c r="EW60" s="98"/>
      <c r="EX60" s="98"/>
      <c r="EY60" s="98"/>
      <c r="EZ60" s="98"/>
      <c r="FA60" s="98"/>
      <c r="FB60" s="98"/>
      <c r="FC60" s="98"/>
      <c r="FD60" s="98"/>
      <c r="FE60" s="98"/>
      <c r="FF60" s="98"/>
      <c r="FG60" s="98"/>
      <c r="FH60" s="98"/>
      <c r="FI60" s="98"/>
      <c r="FJ60" s="98"/>
      <c r="FK60" s="98"/>
      <c r="FL60" s="98"/>
      <c r="FM60" s="98"/>
      <c r="FN60" s="98"/>
      <c r="FO60" s="98"/>
      <c r="FP60" s="96"/>
      <c r="FQ60" s="32"/>
      <c r="FR60" s="32"/>
      <c r="FS60" s="32"/>
      <c r="FT60" s="32"/>
      <c r="FU60" s="32"/>
      <c r="FV60" s="32"/>
      <c r="FW60" s="32"/>
      <c r="FX60" s="32"/>
      <c r="FY60" s="32"/>
      <c r="FZ60" s="32"/>
      <c r="GA60" s="32"/>
      <c r="GB60" s="32"/>
      <c r="GC60" s="32"/>
      <c r="GD60" s="32"/>
      <c r="GE60" s="32"/>
      <c r="GF60" s="32"/>
      <c r="GG60" s="32"/>
      <c r="GH60" s="32"/>
      <c r="GI60" s="32"/>
      <c r="GJ60" s="32"/>
      <c r="GK60" s="32"/>
      <c r="GL60" s="32"/>
      <c r="GM60" s="32"/>
      <c r="GN60" s="32"/>
    </row>
    <row r="61" spans="3:196" x14ac:dyDescent="0.2"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  <c r="Y61" s="98"/>
      <c r="Z61" s="98"/>
      <c r="AA61" s="98"/>
      <c r="AB61" s="98"/>
      <c r="AC61" s="98"/>
      <c r="AD61" s="98"/>
      <c r="AE61" s="98"/>
      <c r="AF61" s="98"/>
      <c r="AG61" s="98"/>
      <c r="AH61" s="98"/>
      <c r="AI61" s="98"/>
      <c r="AJ61" s="98"/>
      <c r="AK61" s="98"/>
      <c r="AL61" s="98"/>
      <c r="AM61" s="98"/>
      <c r="AN61" s="98"/>
      <c r="AO61" s="98"/>
      <c r="AP61" s="98"/>
      <c r="AQ61" s="98"/>
      <c r="AR61" s="98"/>
      <c r="AS61" s="98"/>
      <c r="AT61" s="98"/>
      <c r="AU61" s="98"/>
      <c r="AV61" s="98"/>
      <c r="AW61" s="98"/>
      <c r="AX61" s="98"/>
      <c r="AY61" s="98"/>
      <c r="AZ61" s="98"/>
      <c r="BA61" s="98"/>
      <c r="BB61" s="98"/>
      <c r="BC61" s="98"/>
      <c r="BD61" s="98"/>
      <c r="BE61" s="98"/>
      <c r="BF61" s="98"/>
      <c r="BG61" s="98"/>
      <c r="BH61" s="98"/>
      <c r="BI61" s="98"/>
      <c r="BJ61" s="98"/>
      <c r="BK61" s="98"/>
      <c r="BL61" s="98"/>
      <c r="BM61" s="98"/>
      <c r="BN61" s="98"/>
      <c r="BO61" s="98"/>
      <c r="BP61" s="98"/>
      <c r="BQ61" s="98"/>
      <c r="BR61" s="98"/>
      <c r="BS61" s="98"/>
      <c r="BT61" s="98"/>
      <c r="BU61" s="98"/>
      <c r="BV61" s="98"/>
      <c r="BW61" s="98"/>
      <c r="BX61" s="95"/>
      <c r="BY61" s="95"/>
      <c r="BZ61" s="95"/>
      <c r="CA61" s="95"/>
      <c r="CB61" s="95"/>
      <c r="CC61" s="95"/>
      <c r="CD61" s="95"/>
      <c r="CE61" s="95"/>
      <c r="CF61" s="95"/>
      <c r="CG61" s="95"/>
      <c r="CH61" s="95"/>
      <c r="CI61" s="95"/>
      <c r="CJ61" s="95"/>
      <c r="CK61" s="95"/>
      <c r="CL61" s="103"/>
      <c r="CM61" s="95"/>
      <c r="CN61" s="95"/>
      <c r="CO61" s="95"/>
      <c r="CP61" s="95"/>
      <c r="CQ61" s="95"/>
      <c r="CR61" s="95"/>
      <c r="CS61" s="95"/>
      <c r="CT61" s="98"/>
      <c r="CU61" s="98"/>
      <c r="CV61" s="98"/>
      <c r="CW61" s="98"/>
      <c r="CX61" s="98"/>
      <c r="CY61" s="98"/>
      <c r="CZ61" s="98"/>
      <c r="DA61" s="98"/>
      <c r="DB61" s="98"/>
      <c r="DC61" s="98"/>
      <c r="DD61" s="98"/>
      <c r="DE61" s="98"/>
      <c r="DF61" s="98"/>
      <c r="DG61" s="98"/>
      <c r="DH61" s="98"/>
      <c r="DI61" s="98"/>
      <c r="DJ61" s="98"/>
      <c r="DK61" s="98"/>
      <c r="DL61" s="98"/>
      <c r="DM61" s="98"/>
      <c r="DN61" s="98"/>
      <c r="DO61" s="98"/>
      <c r="DP61" s="98"/>
      <c r="DQ61" s="98"/>
      <c r="DR61" s="98"/>
      <c r="DS61" s="98"/>
      <c r="DT61" s="98"/>
      <c r="DU61" s="98"/>
      <c r="DV61" s="98"/>
      <c r="DW61" s="98"/>
      <c r="DX61" s="98"/>
      <c r="DY61" s="98"/>
      <c r="DZ61" s="98"/>
      <c r="EA61" s="98"/>
      <c r="EB61" s="98"/>
      <c r="EC61" s="98"/>
      <c r="ED61" s="98"/>
      <c r="EE61" s="98"/>
      <c r="EF61" s="98"/>
      <c r="EG61" s="98"/>
      <c r="EH61" s="98"/>
      <c r="EI61" s="98"/>
      <c r="EJ61" s="98"/>
      <c r="EK61" s="98"/>
      <c r="EL61" s="98"/>
      <c r="EM61" s="98"/>
      <c r="EN61" s="98"/>
      <c r="EO61" s="98"/>
      <c r="EP61" s="98"/>
      <c r="EQ61" s="98"/>
      <c r="ER61" s="98"/>
      <c r="ES61" s="98"/>
      <c r="ET61" s="98"/>
      <c r="EU61" s="98"/>
      <c r="EV61" s="98"/>
      <c r="EW61" s="98"/>
      <c r="EX61" s="98"/>
      <c r="EY61" s="98"/>
      <c r="EZ61" s="98"/>
      <c r="FA61" s="98"/>
      <c r="FB61" s="98"/>
      <c r="FC61" s="98"/>
      <c r="FD61" s="98"/>
      <c r="FE61" s="98"/>
      <c r="FF61" s="98"/>
      <c r="FG61" s="98"/>
      <c r="FH61" s="98"/>
      <c r="FI61" s="98"/>
      <c r="FJ61" s="98"/>
      <c r="FK61" s="98"/>
      <c r="FL61" s="98"/>
      <c r="FM61" s="98"/>
      <c r="FN61" s="98"/>
      <c r="FO61" s="98"/>
      <c r="FP61" s="96"/>
      <c r="FQ61" s="32"/>
      <c r="FR61" s="32"/>
      <c r="FS61" s="32"/>
      <c r="FT61" s="32"/>
      <c r="FU61" s="32"/>
      <c r="FV61" s="32"/>
      <c r="FW61" s="32"/>
      <c r="FX61" s="32"/>
      <c r="FY61" s="32"/>
      <c r="FZ61" s="32"/>
      <c r="GA61" s="32"/>
      <c r="GB61" s="32"/>
      <c r="GC61" s="32"/>
      <c r="GD61" s="32"/>
      <c r="GE61" s="32"/>
      <c r="GF61" s="32"/>
      <c r="GG61" s="32"/>
      <c r="GH61" s="32"/>
      <c r="GI61" s="32"/>
      <c r="GJ61" s="32"/>
      <c r="GK61" s="32"/>
      <c r="GL61" s="32"/>
      <c r="GM61" s="32"/>
      <c r="GN61" s="32"/>
    </row>
    <row r="62" spans="3:196" x14ac:dyDescent="0.2"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  <c r="Y62" s="98"/>
      <c r="Z62" s="98"/>
      <c r="AA62" s="98"/>
      <c r="AB62" s="98"/>
      <c r="AC62" s="98"/>
      <c r="AD62" s="98"/>
      <c r="AE62" s="98"/>
      <c r="AF62" s="98"/>
      <c r="AG62" s="98"/>
      <c r="AH62" s="98"/>
      <c r="AI62" s="98"/>
      <c r="AJ62" s="98"/>
      <c r="AK62" s="98"/>
      <c r="AL62" s="98"/>
      <c r="AM62" s="98"/>
      <c r="AN62" s="98"/>
      <c r="AO62" s="98"/>
      <c r="AP62" s="98"/>
      <c r="AQ62" s="98"/>
      <c r="AR62" s="98"/>
      <c r="AS62" s="98"/>
      <c r="AT62" s="98"/>
      <c r="AU62" s="98"/>
      <c r="AV62" s="98"/>
      <c r="AW62" s="98"/>
      <c r="AX62" s="98"/>
      <c r="AY62" s="98"/>
      <c r="AZ62" s="98"/>
      <c r="BA62" s="98"/>
      <c r="BB62" s="98"/>
      <c r="BC62" s="98"/>
      <c r="BD62" s="98"/>
      <c r="BE62" s="98"/>
      <c r="BF62" s="98"/>
      <c r="BG62" s="98"/>
      <c r="BH62" s="98"/>
      <c r="BI62" s="98"/>
      <c r="BJ62" s="98"/>
      <c r="BK62" s="98"/>
      <c r="BL62" s="98"/>
      <c r="BM62" s="98"/>
      <c r="BN62" s="98"/>
      <c r="BO62" s="98"/>
      <c r="BP62" s="98"/>
      <c r="BQ62" s="98"/>
      <c r="BR62" s="98"/>
      <c r="BS62" s="98"/>
      <c r="BT62" s="98"/>
      <c r="BU62" s="98"/>
      <c r="BV62" s="98"/>
      <c r="BW62" s="98"/>
      <c r="BX62" s="95"/>
      <c r="BY62" s="95"/>
      <c r="BZ62" s="95"/>
      <c r="CA62" s="95"/>
      <c r="CB62" s="95"/>
      <c r="CC62" s="95"/>
      <c r="CD62" s="95"/>
      <c r="CE62" s="95"/>
      <c r="CF62" s="95"/>
      <c r="CG62" s="95"/>
      <c r="CH62" s="95"/>
      <c r="CI62" s="95"/>
      <c r="CJ62" s="95"/>
      <c r="CK62" s="95"/>
      <c r="CL62" s="103"/>
      <c r="CM62" s="95"/>
      <c r="CN62" s="95"/>
      <c r="CO62" s="95"/>
      <c r="CP62" s="95"/>
      <c r="CQ62" s="95"/>
      <c r="CR62" s="95"/>
      <c r="CS62" s="95"/>
      <c r="CT62" s="98"/>
      <c r="CU62" s="98"/>
      <c r="CV62" s="98"/>
      <c r="CW62" s="98"/>
      <c r="CX62" s="98"/>
      <c r="CY62" s="98"/>
      <c r="CZ62" s="98"/>
      <c r="DA62" s="98"/>
      <c r="DB62" s="98"/>
      <c r="DC62" s="98"/>
      <c r="DD62" s="98"/>
      <c r="DE62" s="98"/>
      <c r="DF62" s="98"/>
      <c r="DG62" s="98"/>
      <c r="DH62" s="98"/>
      <c r="DI62" s="98"/>
      <c r="DJ62" s="98"/>
      <c r="DK62" s="98"/>
      <c r="DL62" s="98"/>
      <c r="DM62" s="98"/>
      <c r="DN62" s="98"/>
      <c r="DO62" s="98"/>
      <c r="DP62" s="98"/>
      <c r="DQ62" s="98"/>
      <c r="DR62" s="98"/>
      <c r="DS62" s="98"/>
      <c r="DT62" s="98"/>
      <c r="DU62" s="98"/>
      <c r="DV62" s="98"/>
      <c r="DW62" s="98"/>
      <c r="DX62" s="98"/>
      <c r="DY62" s="98"/>
      <c r="DZ62" s="98"/>
      <c r="EA62" s="98"/>
      <c r="EB62" s="98"/>
      <c r="EC62" s="98"/>
      <c r="ED62" s="98"/>
      <c r="EE62" s="98"/>
      <c r="EF62" s="98"/>
      <c r="EG62" s="98"/>
      <c r="EH62" s="98"/>
      <c r="EI62" s="98"/>
      <c r="EJ62" s="98"/>
      <c r="EK62" s="98"/>
      <c r="EL62" s="98"/>
      <c r="EM62" s="98"/>
      <c r="EN62" s="98"/>
      <c r="EO62" s="98"/>
      <c r="EP62" s="98"/>
      <c r="EQ62" s="98"/>
      <c r="ER62" s="98"/>
      <c r="ES62" s="98"/>
      <c r="ET62" s="98"/>
      <c r="EU62" s="98"/>
      <c r="EV62" s="98"/>
      <c r="EW62" s="98"/>
      <c r="EX62" s="98"/>
      <c r="EY62" s="98"/>
      <c r="EZ62" s="98"/>
      <c r="FA62" s="98"/>
      <c r="FB62" s="98"/>
      <c r="FC62" s="98"/>
      <c r="FD62" s="98"/>
      <c r="FE62" s="98"/>
      <c r="FF62" s="98"/>
      <c r="FG62" s="98"/>
      <c r="FH62" s="98"/>
      <c r="FI62" s="98"/>
      <c r="FJ62" s="98"/>
      <c r="FK62" s="98"/>
      <c r="FL62" s="98"/>
      <c r="FM62" s="98"/>
      <c r="FN62" s="98"/>
      <c r="FO62" s="98"/>
      <c r="FP62" s="96"/>
      <c r="FQ62" s="32"/>
      <c r="FR62" s="32"/>
      <c r="FS62" s="32"/>
      <c r="FT62" s="32"/>
      <c r="FU62" s="32"/>
      <c r="FV62" s="32"/>
      <c r="FW62" s="32"/>
      <c r="FX62" s="32"/>
      <c r="FY62" s="32"/>
      <c r="FZ62" s="32"/>
      <c r="GA62" s="32"/>
      <c r="GB62" s="32"/>
      <c r="GC62" s="32"/>
      <c r="GD62" s="32"/>
      <c r="GE62" s="32"/>
      <c r="GF62" s="32"/>
      <c r="GG62" s="32"/>
      <c r="GH62" s="32"/>
      <c r="GI62" s="32"/>
      <c r="GJ62" s="32"/>
      <c r="GK62" s="32"/>
      <c r="GL62" s="32"/>
      <c r="GM62" s="32"/>
      <c r="GN62" s="32"/>
    </row>
    <row r="63" spans="3:196" x14ac:dyDescent="0.2"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  <c r="Y63" s="98"/>
      <c r="Z63" s="98"/>
      <c r="AA63" s="98"/>
      <c r="AB63" s="98"/>
      <c r="AC63" s="98"/>
      <c r="AD63" s="98"/>
      <c r="AE63" s="98"/>
      <c r="AF63" s="98"/>
      <c r="AG63" s="98"/>
      <c r="AH63" s="98"/>
      <c r="AI63" s="98"/>
      <c r="AJ63" s="98"/>
      <c r="AK63" s="98"/>
      <c r="AL63" s="98"/>
      <c r="AM63" s="98"/>
      <c r="AN63" s="98"/>
      <c r="AO63" s="98"/>
      <c r="AP63" s="98"/>
      <c r="AQ63" s="98"/>
      <c r="AR63" s="98"/>
      <c r="AS63" s="98"/>
      <c r="AT63" s="98"/>
      <c r="AU63" s="98"/>
      <c r="AV63" s="98"/>
      <c r="AW63" s="98"/>
      <c r="AX63" s="98"/>
      <c r="AY63" s="98"/>
      <c r="AZ63" s="98"/>
      <c r="BA63" s="98"/>
      <c r="BB63" s="98"/>
      <c r="BC63" s="98"/>
      <c r="BD63" s="98"/>
      <c r="BE63" s="98"/>
      <c r="BF63" s="98"/>
      <c r="BG63" s="98"/>
      <c r="BH63" s="98"/>
      <c r="BI63" s="98"/>
      <c r="BJ63" s="98"/>
      <c r="BK63" s="98"/>
      <c r="BL63" s="98"/>
      <c r="BM63" s="98"/>
      <c r="BN63" s="98"/>
      <c r="BO63" s="98"/>
      <c r="BP63" s="98"/>
      <c r="BQ63" s="98"/>
      <c r="BR63" s="98"/>
      <c r="BS63" s="98"/>
      <c r="BT63" s="98"/>
      <c r="BU63" s="98"/>
      <c r="BV63" s="98"/>
      <c r="BW63" s="98"/>
      <c r="BX63" s="95"/>
      <c r="BY63" s="95"/>
      <c r="BZ63" s="95"/>
      <c r="CA63" s="95"/>
      <c r="CB63" s="95"/>
      <c r="CC63" s="95"/>
      <c r="CD63" s="95"/>
      <c r="CE63" s="95"/>
      <c r="CF63" s="95"/>
      <c r="CG63" s="95"/>
      <c r="CH63" s="95"/>
      <c r="CI63" s="95"/>
      <c r="CJ63" s="95"/>
      <c r="CK63" s="95"/>
      <c r="CL63" s="103"/>
      <c r="CM63" s="95"/>
      <c r="CN63" s="95"/>
      <c r="CO63" s="95"/>
      <c r="CP63" s="95"/>
      <c r="CQ63" s="95"/>
      <c r="CR63" s="95"/>
      <c r="CS63" s="95"/>
      <c r="CT63" s="98"/>
      <c r="CU63" s="98"/>
      <c r="CV63" s="98"/>
      <c r="CW63" s="98"/>
      <c r="CX63" s="98"/>
      <c r="CY63" s="98"/>
      <c r="CZ63" s="98"/>
      <c r="DA63" s="98"/>
      <c r="DB63" s="98"/>
      <c r="DC63" s="98"/>
      <c r="DD63" s="98"/>
      <c r="DE63" s="98"/>
      <c r="DF63" s="98"/>
      <c r="DG63" s="98"/>
      <c r="DH63" s="98"/>
      <c r="DI63" s="98"/>
      <c r="DJ63" s="98"/>
      <c r="DK63" s="98"/>
      <c r="DL63" s="98"/>
      <c r="DM63" s="98"/>
      <c r="DN63" s="98"/>
      <c r="DO63" s="98"/>
      <c r="DP63" s="98"/>
      <c r="DQ63" s="98"/>
      <c r="DR63" s="98"/>
      <c r="DS63" s="98"/>
      <c r="DT63" s="98"/>
      <c r="DU63" s="98"/>
      <c r="DV63" s="98"/>
      <c r="DW63" s="98"/>
      <c r="DX63" s="98"/>
      <c r="DY63" s="98"/>
      <c r="DZ63" s="98"/>
      <c r="EA63" s="98"/>
      <c r="EB63" s="98"/>
      <c r="EC63" s="98"/>
      <c r="ED63" s="98"/>
      <c r="EE63" s="98"/>
      <c r="EF63" s="98"/>
      <c r="EG63" s="98"/>
      <c r="EH63" s="98"/>
      <c r="EI63" s="98"/>
      <c r="EJ63" s="98"/>
      <c r="EK63" s="98"/>
      <c r="EL63" s="98"/>
      <c r="EM63" s="98"/>
      <c r="EN63" s="98"/>
      <c r="EO63" s="98"/>
      <c r="EP63" s="98"/>
      <c r="EQ63" s="98"/>
      <c r="ER63" s="98"/>
      <c r="ES63" s="98"/>
      <c r="ET63" s="98"/>
      <c r="EU63" s="98"/>
      <c r="EV63" s="98"/>
      <c r="EW63" s="98"/>
      <c r="EX63" s="98"/>
      <c r="EY63" s="98"/>
      <c r="EZ63" s="98"/>
      <c r="FA63" s="98"/>
      <c r="FB63" s="98"/>
      <c r="FC63" s="98"/>
      <c r="FD63" s="98"/>
      <c r="FE63" s="98"/>
      <c r="FF63" s="98"/>
      <c r="FG63" s="98"/>
      <c r="FH63" s="98"/>
      <c r="FI63" s="98"/>
      <c r="FJ63" s="98"/>
      <c r="FK63" s="98"/>
      <c r="FL63" s="98"/>
      <c r="FM63" s="98"/>
      <c r="FN63" s="98"/>
      <c r="FO63" s="98"/>
      <c r="FP63" s="96"/>
      <c r="FQ63" s="32"/>
      <c r="FR63" s="32"/>
      <c r="FS63" s="32"/>
      <c r="FT63" s="32"/>
      <c r="FU63" s="32"/>
      <c r="FV63" s="32"/>
      <c r="FW63" s="32"/>
      <c r="FX63" s="32"/>
      <c r="FY63" s="32"/>
      <c r="FZ63" s="32"/>
      <c r="GA63" s="32"/>
      <c r="GB63" s="32"/>
      <c r="GC63" s="32"/>
      <c r="GD63" s="32"/>
      <c r="GE63" s="32"/>
      <c r="GF63" s="32"/>
      <c r="GG63" s="32"/>
      <c r="GH63" s="32"/>
      <c r="GI63" s="32"/>
      <c r="GJ63" s="32"/>
      <c r="GK63" s="32"/>
      <c r="GL63" s="32"/>
      <c r="GM63" s="32"/>
      <c r="GN63" s="32"/>
    </row>
    <row r="64" spans="3:196" x14ac:dyDescent="0.2"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  <c r="Y64" s="98"/>
      <c r="Z64" s="98"/>
      <c r="AA64" s="98"/>
      <c r="AB64" s="98"/>
      <c r="AC64" s="98"/>
      <c r="AD64" s="98"/>
      <c r="AE64" s="98"/>
      <c r="AF64" s="98"/>
      <c r="AG64" s="98"/>
      <c r="AH64" s="98"/>
      <c r="AI64" s="98"/>
      <c r="AJ64" s="98"/>
      <c r="AK64" s="98"/>
      <c r="AL64" s="98"/>
      <c r="AM64" s="98"/>
      <c r="AN64" s="98"/>
      <c r="AO64" s="98"/>
      <c r="AP64" s="98"/>
      <c r="AQ64" s="98"/>
      <c r="AR64" s="98"/>
      <c r="AS64" s="98"/>
      <c r="AT64" s="98"/>
      <c r="AU64" s="98"/>
      <c r="AV64" s="98"/>
      <c r="AW64" s="98"/>
      <c r="AX64" s="98"/>
      <c r="AY64" s="98"/>
      <c r="AZ64" s="98"/>
      <c r="BA64" s="98"/>
      <c r="BB64" s="98"/>
      <c r="BC64" s="98"/>
      <c r="BD64" s="98"/>
      <c r="BE64" s="98"/>
      <c r="BF64" s="98"/>
      <c r="BG64" s="98"/>
      <c r="BH64" s="98"/>
      <c r="BI64" s="98"/>
      <c r="BJ64" s="98"/>
      <c r="BK64" s="98"/>
      <c r="BL64" s="98"/>
      <c r="BM64" s="98"/>
      <c r="BN64" s="98"/>
      <c r="BO64" s="98"/>
      <c r="BP64" s="98"/>
      <c r="BQ64" s="98"/>
      <c r="BR64" s="98"/>
      <c r="BS64" s="98"/>
      <c r="BT64" s="98"/>
      <c r="BU64" s="98"/>
      <c r="BV64" s="98"/>
      <c r="BW64" s="98"/>
      <c r="BX64" s="95"/>
      <c r="BY64" s="95"/>
      <c r="BZ64" s="95"/>
      <c r="CA64" s="95"/>
      <c r="CB64" s="95"/>
      <c r="CC64" s="95"/>
      <c r="CD64" s="95"/>
      <c r="CE64" s="95"/>
      <c r="CF64" s="95"/>
      <c r="CG64" s="95"/>
      <c r="CH64" s="95"/>
      <c r="CI64" s="95"/>
      <c r="CJ64" s="95"/>
      <c r="CK64" s="95"/>
      <c r="CL64" s="103"/>
      <c r="CM64" s="95"/>
      <c r="CN64" s="95"/>
      <c r="CO64" s="95"/>
      <c r="CP64" s="95"/>
      <c r="CQ64" s="95"/>
      <c r="CR64" s="95"/>
      <c r="CS64" s="95"/>
      <c r="CT64" s="98"/>
      <c r="CU64" s="98"/>
      <c r="CV64" s="98"/>
      <c r="CW64" s="98"/>
      <c r="CX64" s="98"/>
      <c r="CY64" s="98"/>
      <c r="CZ64" s="98"/>
      <c r="DA64" s="98"/>
      <c r="DB64" s="98"/>
      <c r="DC64" s="98"/>
      <c r="DD64" s="98"/>
      <c r="DE64" s="98"/>
      <c r="DF64" s="98"/>
      <c r="DG64" s="98"/>
      <c r="DH64" s="98"/>
      <c r="DI64" s="98"/>
      <c r="DJ64" s="98"/>
      <c r="DK64" s="98"/>
      <c r="DL64" s="98"/>
      <c r="DM64" s="98"/>
      <c r="DN64" s="98"/>
      <c r="DO64" s="98"/>
      <c r="DP64" s="98"/>
      <c r="DQ64" s="98"/>
      <c r="DR64" s="98"/>
      <c r="DS64" s="98"/>
      <c r="DT64" s="98"/>
      <c r="DU64" s="98"/>
      <c r="DV64" s="98"/>
      <c r="DW64" s="98"/>
      <c r="DX64" s="98"/>
      <c r="DY64" s="98"/>
      <c r="DZ64" s="98"/>
      <c r="EA64" s="98"/>
      <c r="EB64" s="98"/>
      <c r="EC64" s="98"/>
      <c r="ED64" s="98"/>
      <c r="EE64" s="98"/>
      <c r="EF64" s="98"/>
      <c r="EG64" s="98"/>
      <c r="EH64" s="98"/>
      <c r="EI64" s="98"/>
      <c r="EJ64" s="98"/>
      <c r="EK64" s="98"/>
      <c r="EL64" s="98"/>
      <c r="EM64" s="98"/>
      <c r="EN64" s="98"/>
      <c r="EO64" s="98"/>
      <c r="EP64" s="98"/>
      <c r="EQ64" s="98"/>
      <c r="ER64" s="98"/>
      <c r="ES64" s="98"/>
      <c r="ET64" s="98"/>
      <c r="EU64" s="98"/>
      <c r="EV64" s="98"/>
      <c r="EW64" s="98"/>
      <c r="EX64" s="98"/>
      <c r="EY64" s="98"/>
      <c r="EZ64" s="98"/>
      <c r="FA64" s="98"/>
      <c r="FB64" s="98"/>
      <c r="FC64" s="98"/>
      <c r="FD64" s="98"/>
      <c r="FE64" s="98"/>
      <c r="FF64" s="98"/>
      <c r="FG64" s="98"/>
      <c r="FH64" s="98"/>
      <c r="FI64" s="98"/>
      <c r="FJ64" s="98"/>
      <c r="FK64" s="98"/>
      <c r="FL64" s="98"/>
      <c r="FM64" s="98"/>
      <c r="FN64" s="98"/>
      <c r="FO64" s="98"/>
      <c r="FP64" s="96"/>
      <c r="FQ64" s="32"/>
      <c r="FR64" s="32"/>
      <c r="FS64" s="32"/>
      <c r="FT64" s="32"/>
      <c r="FU64" s="32"/>
      <c r="FV64" s="32"/>
      <c r="FW64" s="32"/>
      <c r="FX64" s="32"/>
      <c r="FY64" s="32"/>
      <c r="FZ64" s="32"/>
      <c r="GA64" s="32"/>
      <c r="GB64" s="32"/>
      <c r="GC64" s="32"/>
      <c r="GD64" s="32"/>
      <c r="GE64" s="32"/>
      <c r="GF64" s="32"/>
      <c r="GG64" s="32"/>
      <c r="GH64" s="32"/>
      <c r="GI64" s="32"/>
      <c r="GJ64" s="32"/>
      <c r="GK64" s="32"/>
      <c r="GL64" s="32"/>
      <c r="GM64" s="32"/>
      <c r="GN64" s="32"/>
    </row>
    <row r="65" spans="3:196" x14ac:dyDescent="0.2"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  <c r="Y65" s="98"/>
      <c r="Z65" s="98"/>
      <c r="AA65" s="98"/>
      <c r="AB65" s="98"/>
      <c r="AC65" s="98"/>
      <c r="AD65" s="98"/>
      <c r="AE65" s="98"/>
      <c r="AF65" s="98"/>
      <c r="AG65" s="98"/>
      <c r="AH65" s="98"/>
      <c r="AI65" s="98"/>
      <c r="AJ65" s="98"/>
      <c r="AK65" s="98"/>
      <c r="AL65" s="98"/>
      <c r="AM65" s="98"/>
      <c r="AN65" s="98"/>
      <c r="AO65" s="98"/>
      <c r="AP65" s="98"/>
      <c r="AQ65" s="98"/>
      <c r="AR65" s="98"/>
      <c r="AS65" s="98"/>
      <c r="AT65" s="98"/>
      <c r="AU65" s="98"/>
      <c r="AV65" s="98"/>
      <c r="AW65" s="98"/>
      <c r="AX65" s="98"/>
      <c r="AY65" s="98"/>
      <c r="AZ65" s="98"/>
      <c r="BA65" s="98"/>
      <c r="BB65" s="98"/>
      <c r="BC65" s="98"/>
      <c r="BD65" s="98"/>
      <c r="BE65" s="98"/>
      <c r="BF65" s="98"/>
      <c r="BG65" s="98"/>
      <c r="BH65" s="98"/>
      <c r="BI65" s="98"/>
      <c r="BJ65" s="98"/>
      <c r="BK65" s="98"/>
      <c r="BL65" s="98"/>
      <c r="BM65" s="98"/>
      <c r="BN65" s="98"/>
      <c r="BO65" s="98"/>
      <c r="BP65" s="98"/>
      <c r="BQ65" s="98"/>
      <c r="BR65" s="98"/>
      <c r="BS65" s="98"/>
      <c r="BT65" s="98"/>
      <c r="BU65" s="98"/>
      <c r="BV65" s="98"/>
      <c r="BW65" s="98"/>
      <c r="BX65" s="95"/>
      <c r="BY65" s="95"/>
      <c r="BZ65" s="95"/>
      <c r="CA65" s="95"/>
      <c r="CB65" s="95"/>
      <c r="CC65" s="95"/>
      <c r="CD65" s="95"/>
      <c r="CE65" s="95"/>
      <c r="CF65" s="95"/>
      <c r="CG65" s="95"/>
      <c r="CH65" s="95"/>
      <c r="CI65" s="95"/>
      <c r="CJ65" s="95"/>
      <c r="CK65" s="95"/>
      <c r="CL65" s="103"/>
      <c r="CM65" s="95"/>
      <c r="CN65" s="95"/>
      <c r="CO65" s="95"/>
      <c r="CP65" s="95"/>
      <c r="CQ65" s="95"/>
      <c r="CR65" s="95"/>
      <c r="CS65" s="95"/>
      <c r="CT65" s="98"/>
      <c r="CU65" s="98"/>
      <c r="CV65" s="98"/>
      <c r="CW65" s="98"/>
      <c r="CX65" s="98"/>
      <c r="CY65" s="98"/>
      <c r="CZ65" s="98"/>
      <c r="DA65" s="98"/>
      <c r="DB65" s="98"/>
      <c r="DC65" s="98"/>
      <c r="DD65" s="98"/>
      <c r="DE65" s="98"/>
      <c r="DF65" s="98"/>
      <c r="DG65" s="98"/>
      <c r="DH65" s="98"/>
      <c r="DI65" s="98"/>
      <c r="DJ65" s="98"/>
      <c r="DK65" s="98"/>
      <c r="DL65" s="98"/>
      <c r="DM65" s="98"/>
      <c r="DN65" s="98"/>
      <c r="DO65" s="98"/>
      <c r="DP65" s="98"/>
      <c r="DQ65" s="98"/>
      <c r="DR65" s="98"/>
      <c r="DS65" s="98"/>
      <c r="DT65" s="98"/>
      <c r="DU65" s="98"/>
      <c r="DV65" s="98"/>
      <c r="DW65" s="98"/>
      <c r="DX65" s="98"/>
      <c r="DY65" s="98"/>
      <c r="DZ65" s="98"/>
      <c r="EA65" s="98"/>
      <c r="EB65" s="98"/>
      <c r="EC65" s="98"/>
      <c r="ED65" s="98"/>
      <c r="EE65" s="98"/>
      <c r="EF65" s="98"/>
      <c r="EG65" s="98"/>
      <c r="EH65" s="98"/>
      <c r="EI65" s="98"/>
      <c r="EJ65" s="98"/>
      <c r="EK65" s="98"/>
      <c r="EL65" s="98"/>
      <c r="EM65" s="98"/>
      <c r="EN65" s="98"/>
      <c r="EO65" s="98"/>
      <c r="EP65" s="98"/>
      <c r="EQ65" s="98"/>
      <c r="ER65" s="98"/>
      <c r="ES65" s="98"/>
      <c r="ET65" s="98"/>
      <c r="EU65" s="98"/>
      <c r="EV65" s="98"/>
      <c r="EW65" s="98"/>
      <c r="EX65" s="98"/>
      <c r="EY65" s="98"/>
      <c r="EZ65" s="98"/>
      <c r="FA65" s="98"/>
      <c r="FB65" s="98"/>
      <c r="FC65" s="98"/>
      <c r="FD65" s="98"/>
      <c r="FE65" s="98"/>
      <c r="FF65" s="98"/>
      <c r="FG65" s="98"/>
      <c r="FH65" s="98"/>
      <c r="FI65" s="98"/>
      <c r="FJ65" s="98"/>
      <c r="FK65" s="98"/>
      <c r="FL65" s="98"/>
      <c r="FM65" s="98"/>
      <c r="FN65" s="98"/>
      <c r="FO65" s="98"/>
      <c r="FP65" s="96"/>
      <c r="FQ65" s="32"/>
      <c r="FR65" s="32"/>
      <c r="FS65" s="32"/>
      <c r="FT65" s="32"/>
      <c r="FU65" s="32"/>
      <c r="FV65" s="32"/>
      <c r="FW65" s="32"/>
      <c r="FX65" s="32"/>
      <c r="FY65" s="32"/>
      <c r="FZ65" s="32"/>
      <c r="GA65" s="32"/>
      <c r="GB65" s="32"/>
      <c r="GC65" s="32"/>
      <c r="GD65" s="32"/>
      <c r="GE65" s="32"/>
      <c r="GF65" s="32"/>
      <c r="GG65" s="32"/>
      <c r="GH65" s="32"/>
      <c r="GI65" s="32"/>
      <c r="GJ65" s="32"/>
      <c r="GK65" s="32"/>
      <c r="GL65" s="32"/>
      <c r="GM65" s="32"/>
      <c r="GN65" s="32"/>
    </row>
    <row r="66" spans="3:196" x14ac:dyDescent="0.2"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  <c r="Y66" s="98"/>
      <c r="Z66" s="98"/>
      <c r="AA66" s="98"/>
      <c r="AB66" s="98"/>
      <c r="AC66" s="98"/>
      <c r="AD66" s="98"/>
      <c r="AE66" s="98"/>
      <c r="AF66" s="98"/>
      <c r="AG66" s="98"/>
      <c r="AH66" s="98"/>
      <c r="AI66" s="98"/>
      <c r="AJ66" s="98"/>
      <c r="AK66" s="98"/>
      <c r="AL66" s="98"/>
      <c r="AM66" s="98"/>
      <c r="AN66" s="98"/>
      <c r="AO66" s="98"/>
      <c r="AP66" s="98"/>
      <c r="AQ66" s="98"/>
      <c r="AR66" s="98"/>
      <c r="AS66" s="98"/>
      <c r="AT66" s="98"/>
      <c r="AU66" s="98"/>
      <c r="AV66" s="98"/>
      <c r="AW66" s="98"/>
      <c r="AX66" s="98"/>
      <c r="AY66" s="98"/>
      <c r="AZ66" s="98"/>
      <c r="BA66" s="98"/>
      <c r="BB66" s="98"/>
      <c r="BC66" s="98"/>
      <c r="BD66" s="98"/>
      <c r="BE66" s="98"/>
      <c r="BF66" s="98"/>
      <c r="BG66" s="98"/>
      <c r="BH66" s="98"/>
      <c r="BI66" s="98"/>
      <c r="BJ66" s="98"/>
      <c r="BK66" s="98"/>
      <c r="BL66" s="98"/>
      <c r="BM66" s="98"/>
      <c r="BN66" s="98"/>
      <c r="BO66" s="98"/>
      <c r="BP66" s="98"/>
      <c r="BQ66" s="98"/>
      <c r="BR66" s="98"/>
      <c r="BS66" s="98"/>
      <c r="BT66" s="98"/>
      <c r="BU66" s="98"/>
      <c r="BV66" s="98"/>
      <c r="BW66" s="98"/>
      <c r="BX66" s="95"/>
      <c r="BY66" s="95"/>
      <c r="BZ66" s="95"/>
      <c r="CA66" s="95"/>
      <c r="CB66" s="95"/>
      <c r="CC66" s="95"/>
      <c r="CD66" s="95"/>
      <c r="CE66" s="95"/>
      <c r="CF66" s="95"/>
      <c r="CG66" s="95"/>
      <c r="CH66" s="95"/>
      <c r="CI66" s="95"/>
      <c r="CJ66" s="95"/>
      <c r="CK66" s="95"/>
      <c r="CL66" s="103"/>
      <c r="CM66" s="95"/>
      <c r="CN66" s="95"/>
      <c r="CO66" s="95"/>
      <c r="CP66" s="95"/>
      <c r="CQ66" s="95"/>
      <c r="CR66" s="95"/>
      <c r="CS66" s="95"/>
      <c r="CT66" s="98"/>
      <c r="CU66" s="98"/>
      <c r="CV66" s="98"/>
      <c r="CW66" s="98"/>
      <c r="CX66" s="98"/>
      <c r="CY66" s="98"/>
      <c r="CZ66" s="98"/>
      <c r="DA66" s="98"/>
      <c r="DB66" s="98"/>
      <c r="DC66" s="98"/>
      <c r="DD66" s="98"/>
      <c r="DE66" s="98"/>
      <c r="DF66" s="98"/>
      <c r="DG66" s="98"/>
      <c r="DH66" s="98"/>
      <c r="DI66" s="98"/>
      <c r="DJ66" s="98"/>
      <c r="DK66" s="98"/>
      <c r="DL66" s="98"/>
      <c r="DM66" s="98"/>
      <c r="DN66" s="98"/>
      <c r="DO66" s="98"/>
      <c r="DP66" s="98"/>
      <c r="DQ66" s="98"/>
      <c r="DR66" s="98"/>
      <c r="DS66" s="98"/>
      <c r="DT66" s="98"/>
      <c r="DU66" s="98"/>
      <c r="DV66" s="98"/>
      <c r="DW66" s="98"/>
      <c r="DX66" s="98"/>
      <c r="DY66" s="98"/>
      <c r="DZ66" s="98"/>
      <c r="EA66" s="98"/>
      <c r="EB66" s="98"/>
      <c r="EC66" s="98"/>
      <c r="ED66" s="98"/>
      <c r="EE66" s="98"/>
      <c r="EF66" s="98"/>
      <c r="EG66" s="98"/>
      <c r="EH66" s="98"/>
      <c r="EI66" s="98"/>
      <c r="EJ66" s="98"/>
      <c r="EK66" s="98"/>
      <c r="EL66" s="98"/>
      <c r="EM66" s="98"/>
      <c r="EN66" s="98"/>
      <c r="EO66" s="98"/>
      <c r="EP66" s="98"/>
      <c r="EQ66" s="98"/>
      <c r="ER66" s="98"/>
      <c r="ES66" s="98"/>
      <c r="ET66" s="98"/>
      <c r="EU66" s="98"/>
      <c r="EV66" s="98"/>
      <c r="EW66" s="98"/>
      <c r="EX66" s="98"/>
      <c r="EY66" s="98"/>
      <c r="EZ66" s="98"/>
      <c r="FA66" s="98"/>
      <c r="FB66" s="98"/>
      <c r="FC66" s="98"/>
      <c r="FD66" s="98"/>
      <c r="FE66" s="98"/>
      <c r="FF66" s="98"/>
      <c r="FG66" s="98"/>
      <c r="FH66" s="98"/>
      <c r="FI66" s="98"/>
      <c r="FJ66" s="98"/>
      <c r="FK66" s="98"/>
      <c r="FL66" s="98"/>
      <c r="FM66" s="98"/>
      <c r="FN66" s="98"/>
      <c r="FO66" s="98"/>
      <c r="FP66" s="96"/>
      <c r="FQ66" s="32"/>
      <c r="FR66" s="32"/>
      <c r="FS66" s="32"/>
      <c r="FT66" s="32"/>
      <c r="FU66" s="32"/>
      <c r="FV66" s="32"/>
      <c r="FW66" s="32"/>
      <c r="FX66" s="32"/>
      <c r="FY66" s="32"/>
      <c r="FZ66" s="32"/>
      <c r="GA66" s="32"/>
      <c r="GB66" s="32"/>
      <c r="GC66" s="32"/>
      <c r="GD66" s="32"/>
      <c r="GE66" s="32"/>
      <c r="GF66" s="32"/>
      <c r="GG66" s="32"/>
      <c r="GH66" s="32"/>
      <c r="GI66" s="32"/>
      <c r="GJ66" s="32"/>
      <c r="GK66" s="32"/>
      <c r="GL66" s="32"/>
      <c r="GM66" s="32"/>
      <c r="GN66" s="32"/>
    </row>
    <row r="67" spans="3:196" x14ac:dyDescent="0.2"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8"/>
      <c r="W67" s="98"/>
      <c r="X67" s="98"/>
      <c r="Y67" s="98"/>
      <c r="Z67" s="98"/>
      <c r="AA67" s="98"/>
      <c r="AB67" s="98"/>
      <c r="AC67" s="98"/>
      <c r="AD67" s="98"/>
      <c r="AE67" s="98"/>
      <c r="AF67" s="98"/>
      <c r="AG67" s="98"/>
      <c r="AH67" s="98"/>
      <c r="AI67" s="98"/>
      <c r="AJ67" s="98"/>
      <c r="AK67" s="98"/>
      <c r="AL67" s="98"/>
      <c r="AM67" s="98"/>
      <c r="AN67" s="98"/>
      <c r="AO67" s="98"/>
      <c r="AP67" s="98"/>
      <c r="AQ67" s="98"/>
      <c r="AR67" s="98"/>
      <c r="AS67" s="98"/>
      <c r="AT67" s="98"/>
      <c r="AU67" s="98"/>
      <c r="AV67" s="98"/>
      <c r="AW67" s="98"/>
      <c r="AX67" s="98"/>
      <c r="AY67" s="98"/>
      <c r="AZ67" s="98"/>
      <c r="BA67" s="98"/>
      <c r="BB67" s="98"/>
      <c r="BC67" s="98"/>
      <c r="BD67" s="98"/>
      <c r="BE67" s="98"/>
      <c r="BF67" s="98"/>
      <c r="BG67" s="98"/>
      <c r="BH67" s="98"/>
      <c r="BI67" s="98"/>
      <c r="BJ67" s="98"/>
      <c r="BK67" s="98"/>
      <c r="BL67" s="98"/>
      <c r="BM67" s="98"/>
      <c r="BN67" s="98"/>
      <c r="BO67" s="98"/>
      <c r="BP67" s="98"/>
      <c r="BQ67" s="98"/>
      <c r="BR67" s="98"/>
      <c r="BS67" s="98"/>
      <c r="BT67" s="98"/>
      <c r="BU67" s="98"/>
      <c r="BV67" s="98"/>
      <c r="BW67" s="98"/>
      <c r="BX67" s="95"/>
      <c r="BY67" s="95"/>
      <c r="BZ67" s="95"/>
      <c r="CA67" s="95"/>
      <c r="CB67" s="95"/>
      <c r="CC67" s="95"/>
      <c r="CD67" s="95"/>
      <c r="CE67" s="95"/>
      <c r="CF67" s="95"/>
      <c r="CG67" s="95"/>
      <c r="CH67" s="95"/>
      <c r="CI67" s="95"/>
      <c r="CJ67" s="95"/>
      <c r="CK67" s="95"/>
      <c r="CL67" s="103"/>
      <c r="CM67" s="95"/>
      <c r="CN67" s="95"/>
      <c r="CO67" s="95"/>
      <c r="CP67" s="95"/>
      <c r="CQ67" s="95"/>
      <c r="CR67" s="95"/>
      <c r="CS67" s="95"/>
      <c r="CT67" s="98"/>
      <c r="CU67" s="98"/>
      <c r="CV67" s="98"/>
      <c r="CW67" s="98"/>
      <c r="CX67" s="98"/>
      <c r="CY67" s="98"/>
      <c r="CZ67" s="98"/>
      <c r="DA67" s="98"/>
      <c r="DB67" s="98"/>
      <c r="DC67" s="98"/>
      <c r="DD67" s="98"/>
      <c r="DE67" s="98"/>
      <c r="DF67" s="98"/>
      <c r="DG67" s="98"/>
      <c r="DH67" s="98"/>
      <c r="DI67" s="98"/>
      <c r="DJ67" s="98"/>
      <c r="DK67" s="98"/>
      <c r="DL67" s="98"/>
      <c r="DM67" s="98"/>
      <c r="DN67" s="98"/>
      <c r="DO67" s="98"/>
      <c r="DP67" s="98"/>
      <c r="DQ67" s="98"/>
      <c r="DR67" s="98"/>
      <c r="DS67" s="98"/>
      <c r="DT67" s="98"/>
      <c r="DU67" s="98"/>
      <c r="DV67" s="98"/>
      <c r="DW67" s="98"/>
      <c r="DX67" s="98"/>
      <c r="DY67" s="98"/>
      <c r="DZ67" s="98"/>
      <c r="EA67" s="98"/>
      <c r="EB67" s="98"/>
      <c r="EC67" s="98"/>
      <c r="ED67" s="98"/>
      <c r="EE67" s="98"/>
      <c r="EF67" s="98"/>
      <c r="EG67" s="98"/>
      <c r="EH67" s="98"/>
      <c r="EI67" s="98"/>
      <c r="EJ67" s="98"/>
      <c r="EK67" s="98"/>
      <c r="EL67" s="98"/>
      <c r="EM67" s="98"/>
      <c r="EN67" s="98"/>
      <c r="EO67" s="98"/>
      <c r="EP67" s="98"/>
      <c r="EQ67" s="98"/>
      <c r="ER67" s="98"/>
      <c r="ES67" s="98"/>
      <c r="ET67" s="98"/>
      <c r="EU67" s="98"/>
      <c r="EV67" s="98"/>
      <c r="EW67" s="98"/>
      <c r="EX67" s="98"/>
      <c r="EY67" s="98"/>
      <c r="EZ67" s="98"/>
      <c r="FA67" s="98"/>
      <c r="FB67" s="98"/>
      <c r="FC67" s="98"/>
      <c r="FD67" s="98"/>
      <c r="FE67" s="98"/>
      <c r="FF67" s="98"/>
      <c r="FG67" s="98"/>
      <c r="FH67" s="98"/>
      <c r="FI67" s="98"/>
      <c r="FJ67" s="98"/>
      <c r="FK67" s="98"/>
      <c r="FL67" s="98"/>
      <c r="FM67" s="98"/>
      <c r="FN67" s="98"/>
      <c r="FO67" s="98"/>
      <c r="FP67" s="96"/>
      <c r="FQ67" s="32"/>
      <c r="FR67" s="32"/>
      <c r="FS67" s="32"/>
      <c r="FT67" s="32"/>
      <c r="FU67" s="32"/>
      <c r="FV67" s="32"/>
      <c r="FW67" s="32"/>
      <c r="FX67" s="32"/>
      <c r="FY67" s="32"/>
      <c r="FZ67" s="32"/>
      <c r="GA67" s="32"/>
      <c r="GB67" s="32"/>
      <c r="GC67" s="32"/>
      <c r="GD67" s="32"/>
      <c r="GE67" s="32"/>
      <c r="GF67" s="32"/>
      <c r="GG67" s="32"/>
      <c r="GH67" s="32"/>
      <c r="GI67" s="32"/>
      <c r="GJ67" s="32"/>
      <c r="GK67" s="32"/>
      <c r="GL67" s="32"/>
      <c r="GM67" s="32"/>
      <c r="GN67" s="32"/>
    </row>
    <row r="68" spans="3:196" x14ac:dyDescent="0.2">
      <c r="C68" s="98"/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  <c r="O68" s="98"/>
      <c r="P68" s="98"/>
      <c r="Q68" s="98"/>
      <c r="R68" s="98"/>
      <c r="S68" s="98"/>
      <c r="T68" s="98"/>
      <c r="U68" s="98"/>
      <c r="V68" s="98"/>
      <c r="W68" s="98"/>
      <c r="X68" s="98"/>
      <c r="Y68" s="98"/>
      <c r="Z68" s="98"/>
      <c r="AA68" s="98"/>
      <c r="AB68" s="98"/>
      <c r="AC68" s="98"/>
      <c r="AD68" s="98"/>
      <c r="AE68" s="98"/>
      <c r="AF68" s="98"/>
      <c r="AG68" s="98"/>
      <c r="AH68" s="98"/>
      <c r="AI68" s="98"/>
      <c r="AJ68" s="98"/>
      <c r="AK68" s="98"/>
      <c r="AL68" s="98"/>
      <c r="AM68" s="98"/>
      <c r="AN68" s="98"/>
      <c r="AO68" s="98"/>
      <c r="AP68" s="98"/>
      <c r="AQ68" s="98"/>
      <c r="AR68" s="98"/>
      <c r="AS68" s="98"/>
      <c r="AT68" s="98"/>
      <c r="AU68" s="98"/>
      <c r="AV68" s="98"/>
      <c r="AW68" s="98"/>
      <c r="AX68" s="98"/>
      <c r="AY68" s="98"/>
      <c r="AZ68" s="98"/>
      <c r="BA68" s="98"/>
      <c r="BB68" s="98"/>
      <c r="BC68" s="98"/>
      <c r="BD68" s="98"/>
      <c r="BE68" s="98"/>
      <c r="BF68" s="98"/>
      <c r="BG68" s="98"/>
      <c r="BH68" s="98"/>
      <c r="BI68" s="98"/>
      <c r="BJ68" s="98"/>
      <c r="BK68" s="98"/>
      <c r="BL68" s="98"/>
      <c r="BM68" s="98"/>
      <c r="BN68" s="98"/>
      <c r="BO68" s="98"/>
      <c r="BP68" s="98"/>
      <c r="BQ68" s="98"/>
      <c r="BR68" s="98"/>
      <c r="BS68" s="98"/>
      <c r="BT68" s="98"/>
      <c r="BU68" s="98"/>
      <c r="BV68" s="98"/>
      <c r="BW68" s="98"/>
      <c r="BX68" s="95"/>
      <c r="BY68" s="95"/>
      <c r="BZ68" s="95"/>
      <c r="CA68" s="95"/>
      <c r="CB68" s="95"/>
      <c r="CC68" s="95"/>
      <c r="CD68" s="95"/>
      <c r="CE68" s="95"/>
      <c r="CF68" s="95"/>
      <c r="CG68" s="95"/>
      <c r="CH68" s="95"/>
      <c r="CI68" s="95"/>
      <c r="CJ68" s="95"/>
      <c r="CK68" s="95"/>
      <c r="CL68" s="103"/>
      <c r="CM68" s="95"/>
      <c r="CN68" s="95"/>
      <c r="CO68" s="95"/>
      <c r="CP68" s="95"/>
      <c r="CQ68" s="95"/>
      <c r="CR68" s="95"/>
      <c r="CS68" s="95"/>
      <c r="CT68" s="98"/>
      <c r="CU68" s="98"/>
      <c r="CV68" s="98"/>
      <c r="CW68" s="98"/>
      <c r="CX68" s="98"/>
      <c r="CY68" s="98"/>
      <c r="CZ68" s="98"/>
      <c r="DA68" s="98"/>
      <c r="DB68" s="98"/>
      <c r="DC68" s="98"/>
      <c r="DD68" s="98"/>
      <c r="DE68" s="98"/>
      <c r="DF68" s="98"/>
      <c r="DG68" s="98"/>
      <c r="DH68" s="98"/>
      <c r="DI68" s="98"/>
      <c r="DJ68" s="98"/>
      <c r="DK68" s="98"/>
      <c r="DL68" s="98"/>
      <c r="DM68" s="98"/>
      <c r="DN68" s="98"/>
      <c r="DO68" s="98"/>
      <c r="DP68" s="98"/>
      <c r="DQ68" s="98"/>
      <c r="DR68" s="98"/>
      <c r="DS68" s="98"/>
      <c r="DT68" s="98"/>
      <c r="DU68" s="98"/>
      <c r="DV68" s="98"/>
      <c r="DW68" s="98"/>
      <c r="DX68" s="98"/>
      <c r="DY68" s="98"/>
      <c r="DZ68" s="98"/>
      <c r="EA68" s="98"/>
      <c r="EB68" s="98"/>
      <c r="EC68" s="98"/>
      <c r="ED68" s="98"/>
      <c r="EE68" s="98"/>
      <c r="EF68" s="98"/>
      <c r="EG68" s="98"/>
      <c r="EH68" s="98"/>
      <c r="EI68" s="98"/>
      <c r="EJ68" s="98"/>
      <c r="EK68" s="98"/>
      <c r="EL68" s="98"/>
      <c r="EM68" s="98"/>
      <c r="EN68" s="98"/>
      <c r="EO68" s="98"/>
      <c r="EP68" s="98"/>
      <c r="EQ68" s="98"/>
      <c r="ER68" s="98"/>
      <c r="ES68" s="98"/>
      <c r="ET68" s="98"/>
      <c r="EU68" s="98"/>
      <c r="EV68" s="98"/>
      <c r="EW68" s="98"/>
      <c r="EX68" s="98"/>
      <c r="EY68" s="98"/>
      <c r="EZ68" s="98"/>
      <c r="FA68" s="98"/>
      <c r="FB68" s="98"/>
      <c r="FC68" s="98"/>
      <c r="FD68" s="98"/>
      <c r="FE68" s="98"/>
      <c r="FF68" s="98"/>
      <c r="FG68" s="98"/>
      <c r="FH68" s="98"/>
      <c r="FI68" s="98"/>
      <c r="FJ68" s="98"/>
      <c r="FK68" s="98"/>
      <c r="FL68" s="98"/>
      <c r="FM68" s="98"/>
      <c r="FN68" s="98"/>
      <c r="FO68" s="98"/>
      <c r="FP68" s="96"/>
      <c r="FQ68" s="32"/>
      <c r="FR68" s="32"/>
      <c r="FS68" s="32"/>
      <c r="FT68" s="32"/>
      <c r="FU68" s="32"/>
      <c r="FV68" s="32"/>
      <c r="FW68" s="32"/>
      <c r="FX68" s="32"/>
      <c r="FY68" s="32"/>
      <c r="FZ68" s="32"/>
      <c r="GA68" s="32"/>
      <c r="GB68" s="32"/>
      <c r="GC68" s="32"/>
      <c r="GD68" s="32"/>
      <c r="GE68" s="32"/>
      <c r="GF68" s="32"/>
      <c r="GG68" s="32"/>
      <c r="GH68" s="32"/>
      <c r="GI68" s="32"/>
      <c r="GJ68" s="32"/>
      <c r="GK68" s="32"/>
      <c r="GL68" s="32"/>
      <c r="GM68" s="32"/>
      <c r="GN68" s="32"/>
    </row>
    <row r="69" spans="3:196" x14ac:dyDescent="0.2"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98"/>
      <c r="W69" s="98"/>
      <c r="X69" s="98"/>
      <c r="Y69" s="98"/>
      <c r="Z69" s="98"/>
      <c r="AA69" s="98"/>
      <c r="AB69" s="98"/>
      <c r="AC69" s="98"/>
      <c r="AD69" s="98"/>
      <c r="AE69" s="98"/>
      <c r="AF69" s="98"/>
      <c r="AG69" s="98"/>
      <c r="AH69" s="98"/>
      <c r="AI69" s="98"/>
      <c r="AJ69" s="98"/>
      <c r="AK69" s="98"/>
      <c r="AL69" s="98"/>
      <c r="AM69" s="98"/>
      <c r="AN69" s="98"/>
      <c r="AO69" s="98"/>
      <c r="AP69" s="98"/>
      <c r="AQ69" s="98"/>
      <c r="AR69" s="98"/>
      <c r="AS69" s="98"/>
      <c r="AT69" s="98"/>
      <c r="AU69" s="98"/>
      <c r="AV69" s="98"/>
      <c r="AW69" s="98"/>
      <c r="AX69" s="98"/>
      <c r="AY69" s="98"/>
      <c r="AZ69" s="98"/>
      <c r="BA69" s="98"/>
      <c r="BB69" s="98"/>
      <c r="BC69" s="98"/>
      <c r="BD69" s="98"/>
      <c r="BE69" s="98"/>
      <c r="BF69" s="98"/>
      <c r="BG69" s="98"/>
      <c r="BH69" s="98"/>
      <c r="BI69" s="98"/>
      <c r="BJ69" s="98"/>
      <c r="BK69" s="98"/>
      <c r="BL69" s="98"/>
      <c r="BM69" s="98"/>
      <c r="BN69" s="98"/>
      <c r="BO69" s="98"/>
      <c r="BP69" s="98"/>
      <c r="BQ69" s="98"/>
      <c r="BR69" s="98"/>
      <c r="BS69" s="98"/>
      <c r="BT69" s="98"/>
      <c r="BU69" s="98"/>
      <c r="BV69" s="98"/>
      <c r="BW69" s="98"/>
      <c r="BX69" s="95"/>
      <c r="BY69" s="95"/>
      <c r="BZ69" s="95"/>
      <c r="CA69" s="95"/>
      <c r="CB69" s="95"/>
      <c r="CC69" s="95"/>
      <c r="CD69" s="95"/>
      <c r="CE69" s="95"/>
      <c r="CF69" s="95"/>
      <c r="CG69" s="95"/>
      <c r="CH69" s="95"/>
      <c r="CI69" s="95"/>
      <c r="CJ69" s="95"/>
      <c r="CK69" s="95"/>
      <c r="CL69" s="103"/>
      <c r="CM69" s="95"/>
      <c r="CN69" s="95"/>
      <c r="CO69" s="95"/>
      <c r="CP69" s="95"/>
      <c r="CQ69" s="95"/>
      <c r="CR69" s="95"/>
      <c r="CS69" s="95"/>
      <c r="CT69" s="98"/>
      <c r="CU69" s="98"/>
      <c r="CV69" s="98"/>
      <c r="CW69" s="98"/>
      <c r="CX69" s="98"/>
      <c r="CY69" s="98"/>
      <c r="CZ69" s="98"/>
      <c r="DA69" s="98"/>
      <c r="DB69" s="98"/>
      <c r="DC69" s="98"/>
      <c r="DD69" s="98"/>
      <c r="DE69" s="98"/>
      <c r="DF69" s="98"/>
      <c r="DG69" s="98"/>
      <c r="DH69" s="98"/>
      <c r="DI69" s="98"/>
      <c r="DJ69" s="98"/>
      <c r="DK69" s="98"/>
      <c r="DL69" s="98"/>
      <c r="DM69" s="98"/>
      <c r="DN69" s="98"/>
      <c r="DO69" s="98"/>
      <c r="DP69" s="98"/>
      <c r="DQ69" s="98"/>
      <c r="DR69" s="98"/>
      <c r="DS69" s="98"/>
      <c r="DT69" s="98"/>
      <c r="DU69" s="98"/>
      <c r="DV69" s="98"/>
      <c r="DW69" s="98"/>
      <c r="DX69" s="98"/>
      <c r="DY69" s="98"/>
      <c r="DZ69" s="98"/>
      <c r="EA69" s="98"/>
      <c r="EB69" s="98"/>
      <c r="EC69" s="98"/>
      <c r="ED69" s="98"/>
      <c r="EE69" s="98"/>
      <c r="EF69" s="98"/>
      <c r="EG69" s="98"/>
      <c r="EH69" s="98"/>
      <c r="EI69" s="98"/>
      <c r="EJ69" s="98"/>
      <c r="EK69" s="98"/>
      <c r="EL69" s="98"/>
      <c r="EM69" s="98"/>
      <c r="EN69" s="98"/>
      <c r="EO69" s="98"/>
      <c r="EP69" s="98"/>
      <c r="EQ69" s="98"/>
      <c r="ER69" s="98"/>
      <c r="ES69" s="98"/>
      <c r="ET69" s="98"/>
      <c r="EU69" s="98"/>
      <c r="EV69" s="98"/>
      <c r="EW69" s="98"/>
      <c r="EX69" s="98"/>
      <c r="EY69" s="98"/>
      <c r="EZ69" s="98"/>
      <c r="FA69" s="98"/>
      <c r="FB69" s="98"/>
      <c r="FC69" s="98"/>
      <c r="FD69" s="98"/>
      <c r="FE69" s="98"/>
      <c r="FF69" s="98"/>
      <c r="FG69" s="98"/>
      <c r="FH69" s="98"/>
      <c r="FI69" s="98"/>
      <c r="FJ69" s="98"/>
      <c r="FK69" s="98"/>
      <c r="FL69" s="98"/>
      <c r="FM69" s="98"/>
      <c r="FN69" s="98"/>
      <c r="FO69" s="98"/>
      <c r="FP69" s="96"/>
      <c r="FQ69" s="32"/>
      <c r="FR69" s="32"/>
      <c r="FS69" s="32"/>
      <c r="FT69" s="32"/>
      <c r="FU69" s="32"/>
      <c r="FV69" s="32"/>
      <c r="FW69" s="32"/>
      <c r="FX69" s="32"/>
      <c r="FY69" s="32"/>
      <c r="FZ69" s="32"/>
      <c r="GA69" s="32"/>
      <c r="GB69" s="32"/>
      <c r="GC69" s="32"/>
      <c r="GD69" s="32"/>
      <c r="GE69" s="32"/>
      <c r="GF69" s="32"/>
      <c r="GG69" s="32"/>
      <c r="GH69" s="32"/>
      <c r="GI69" s="32"/>
      <c r="GJ69" s="32"/>
      <c r="GK69" s="32"/>
      <c r="GL69" s="32"/>
      <c r="GM69" s="32"/>
      <c r="GN69" s="32"/>
    </row>
    <row r="70" spans="3:196" x14ac:dyDescent="0.2"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  <c r="U70" s="98"/>
      <c r="V70" s="98"/>
      <c r="W70" s="98"/>
      <c r="X70" s="98"/>
      <c r="Y70" s="98"/>
      <c r="Z70" s="98"/>
      <c r="AA70" s="98"/>
      <c r="AB70" s="98"/>
      <c r="AC70" s="98"/>
      <c r="AD70" s="98"/>
      <c r="AE70" s="98"/>
      <c r="AF70" s="98"/>
      <c r="AG70" s="98"/>
      <c r="AH70" s="98"/>
      <c r="AI70" s="98"/>
      <c r="AJ70" s="98"/>
      <c r="AK70" s="98"/>
      <c r="AL70" s="98"/>
      <c r="AM70" s="98"/>
      <c r="AN70" s="98"/>
      <c r="AO70" s="98"/>
      <c r="AP70" s="98"/>
      <c r="AQ70" s="98"/>
      <c r="AR70" s="98"/>
      <c r="AS70" s="98"/>
      <c r="AT70" s="98"/>
      <c r="AU70" s="98"/>
      <c r="AV70" s="98"/>
      <c r="AW70" s="98"/>
      <c r="AX70" s="98"/>
      <c r="AY70" s="98"/>
      <c r="AZ70" s="98"/>
      <c r="BA70" s="98"/>
      <c r="BB70" s="98"/>
      <c r="BC70" s="98"/>
      <c r="BD70" s="98"/>
      <c r="BE70" s="98"/>
      <c r="BF70" s="98"/>
      <c r="BG70" s="98"/>
      <c r="BH70" s="98"/>
      <c r="BI70" s="98"/>
      <c r="BJ70" s="98"/>
      <c r="BK70" s="98"/>
      <c r="BL70" s="98"/>
      <c r="BM70" s="98"/>
      <c r="BN70" s="98"/>
      <c r="BO70" s="98"/>
      <c r="BP70" s="98"/>
      <c r="BQ70" s="98"/>
      <c r="BR70" s="98"/>
      <c r="BS70" s="98"/>
      <c r="BT70" s="98"/>
      <c r="BU70" s="98"/>
      <c r="BV70" s="98"/>
      <c r="BW70" s="98"/>
      <c r="BX70" s="95"/>
      <c r="BY70" s="95"/>
      <c r="BZ70" s="95"/>
      <c r="CA70" s="95"/>
      <c r="CB70" s="95"/>
      <c r="CC70" s="95"/>
      <c r="CD70" s="95"/>
      <c r="CE70" s="95"/>
      <c r="CF70" s="95"/>
      <c r="CG70" s="95"/>
      <c r="CH70" s="95"/>
      <c r="CI70" s="95"/>
      <c r="CJ70" s="95"/>
      <c r="CK70" s="95"/>
      <c r="CL70" s="103"/>
      <c r="CM70" s="95"/>
      <c r="CN70" s="95"/>
      <c r="CO70" s="95"/>
      <c r="CP70" s="95"/>
      <c r="CQ70" s="95"/>
      <c r="CR70" s="95"/>
      <c r="CS70" s="95"/>
      <c r="CT70" s="98"/>
      <c r="CU70" s="98"/>
      <c r="CV70" s="98"/>
      <c r="CW70" s="98"/>
      <c r="CX70" s="98"/>
      <c r="CY70" s="98"/>
      <c r="CZ70" s="98"/>
      <c r="DA70" s="98"/>
      <c r="DB70" s="98"/>
      <c r="DC70" s="98"/>
      <c r="DD70" s="98"/>
      <c r="DE70" s="98"/>
      <c r="DF70" s="98"/>
      <c r="DG70" s="98"/>
      <c r="DH70" s="98"/>
      <c r="DI70" s="98"/>
      <c r="DJ70" s="98"/>
      <c r="DK70" s="98"/>
      <c r="DL70" s="98"/>
      <c r="DM70" s="98"/>
      <c r="DN70" s="98"/>
      <c r="DO70" s="98"/>
      <c r="DP70" s="98"/>
      <c r="DQ70" s="98"/>
      <c r="DR70" s="98"/>
      <c r="DS70" s="98"/>
      <c r="DT70" s="98"/>
      <c r="DU70" s="98"/>
      <c r="DV70" s="98"/>
      <c r="DW70" s="98"/>
      <c r="DX70" s="98"/>
      <c r="DY70" s="98"/>
      <c r="DZ70" s="98"/>
      <c r="EA70" s="98"/>
      <c r="EB70" s="98"/>
      <c r="EC70" s="98"/>
      <c r="ED70" s="98"/>
      <c r="EE70" s="98"/>
      <c r="EF70" s="98"/>
      <c r="EG70" s="98"/>
      <c r="EH70" s="98"/>
      <c r="EI70" s="98"/>
      <c r="EJ70" s="98"/>
      <c r="EK70" s="98"/>
      <c r="EL70" s="98"/>
      <c r="EM70" s="98"/>
      <c r="EN70" s="98"/>
      <c r="EO70" s="98"/>
      <c r="EP70" s="98"/>
      <c r="EQ70" s="98"/>
      <c r="ER70" s="98"/>
      <c r="ES70" s="98"/>
      <c r="ET70" s="98"/>
      <c r="EU70" s="98"/>
      <c r="EV70" s="98"/>
      <c r="EW70" s="98"/>
      <c r="EX70" s="98"/>
      <c r="EY70" s="98"/>
      <c r="EZ70" s="98"/>
      <c r="FA70" s="98"/>
      <c r="FB70" s="98"/>
      <c r="FC70" s="98"/>
      <c r="FD70" s="98"/>
      <c r="FE70" s="98"/>
      <c r="FF70" s="98"/>
      <c r="FG70" s="98"/>
      <c r="FH70" s="98"/>
      <c r="FI70" s="98"/>
      <c r="FJ70" s="98"/>
      <c r="FK70" s="98"/>
      <c r="FL70" s="98"/>
      <c r="FM70" s="98"/>
      <c r="FN70" s="98"/>
      <c r="FO70" s="98"/>
      <c r="FP70" s="96"/>
      <c r="FQ70" s="32"/>
      <c r="FR70" s="32"/>
      <c r="FS70" s="32"/>
      <c r="FT70" s="32"/>
      <c r="FU70" s="32"/>
      <c r="FV70" s="32"/>
      <c r="FW70" s="32"/>
      <c r="FX70" s="32"/>
      <c r="FY70" s="32"/>
      <c r="FZ70" s="32"/>
      <c r="GA70" s="32"/>
      <c r="GB70" s="32"/>
      <c r="GC70" s="32"/>
      <c r="GD70" s="32"/>
      <c r="GE70" s="32"/>
      <c r="GF70" s="32"/>
      <c r="GG70" s="32"/>
      <c r="GH70" s="32"/>
      <c r="GI70" s="32"/>
      <c r="GJ70" s="32"/>
      <c r="GK70" s="32"/>
      <c r="GL70" s="32"/>
      <c r="GM70" s="32"/>
      <c r="GN70" s="32"/>
    </row>
    <row r="71" spans="3:196" x14ac:dyDescent="0.2"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98"/>
      <c r="W71" s="98"/>
      <c r="X71" s="98"/>
      <c r="Y71" s="98"/>
      <c r="Z71" s="98"/>
      <c r="AA71" s="98"/>
      <c r="AB71" s="98"/>
      <c r="AC71" s="98"/>
      <c r="AD71" s="98"/>
      <c r="AE71" s="98"/>
      <c r="AF71" s="98"/>
      <c r="AG71" s="98"/>
      <c r="AH71" s="98"/>
      <c r="AI71" s="98"/>
      <c r="AJ71" s="98"/>
      <c r="AK71" s="98"/>
      <c r="AL71" s="98"/>
      <c r="AM71" s="98"/>
      <c r="AN71" s="98"/>
      <c r="AO71" s="98"/>
      <c r="AP71" s="98"/>
      <c r="AQ71" s="98"/>
      <c r="AR71" s="98"/>
      <c r="AS71" s="98"/>
      <c r="AT71" s="98"/>
      <c r="AU71" s="98"/>
      <c r="AV71" s="98"/>
      <c r="AW71" s="98"/>
      <c r="AX71" s="98"/>
      <c r="AY71" s="98"/>
      <c r="AZ71" s="98"/>
      <c r="BA71" s="98"/>
      <c r="BB71" s="98"/>
      <c r="BC71" s="98"/>
      <c r="BD71" s="98"/>
      <c r="BE71" s="98"/>
      <c r="BF71" s="98"/>
      <c r="BG71" s="98"/>
      <c r="BH71" s="98"/>
      <c r="BI71" s="98"/>
      <c r="BJ71" s="98"/>
      <c r="BK71" s="98"/>
      <c r="BL71" s="98"/>
      <c r="BM71" s="98"/>
      <c r="BN71" s="98"/>
      <c r="BO71" s="98"/>
      <c r="BP71" s="98"/>
      <c r="BQ71" s="98"/>
      <c r="BR71" s="98"/>
      <c r="BS71" s="98"/>
      <c r="BT71" s="98"/>
      <c r="BU71" s="98"/>
      <c r="BV71" s="98"/>
      <c r="BW71" s="98"/>
      <c r="BX71" s="95"/>
      <c r="BY71" s="95"/>
      <c r="BZ71" s="95"/>
      <c r="CA71" s="95"/>
      <c r="CB71" s="95"/>
      <c r="CC71" s="95"/>
      <c r="CD71" s="95"/>
      <c r="CE71" s="95"/>
      <c r="CF71" s="95"/>
      <c r="CG71" s="95"/>
      <c r="CH71" s="95"/>
      <c r="CI71" s="95"/>
      <c r="CJ71" s="95"/>
      <c r="CK71" s="95"/>
      <c r="CL71" s="103"/>
      <c r="CM71" s="95"/>
      <c r="CN71" s="95"/>
      <c r="CO71" s="95"/>
      <c r="CP71" s="95"/>
      <c r="CQ71" s="95"/>
      <c r="CR71" s="95"/>
      <c r="CS71" s="95"/>
      <c r="CT71" s="98"/>
      <c r="CU71" s="98"/>
      <c r="CV71" s="98"/>
      <c r="CW71" s="98"/>
      <c r="CX71" s="98"/>
      <c r="CY71" s="98"/>
      <c r="CZ71" s="98"/>
      <c r="DA71" s="98"/>
      <c r="DB71" s="98"/>
      <c r="DC71" s="98"/>
      <c r="DD71" s="98"/>
      <c r="DE71" s="98"/>
      <c r="DF71" s="98"/>
      <c r="DG71" s="98"/>
      <c r="DH71" s="98"/>
      <c r="DI71" s="98"/>
      <c r="DJ71" s="98"/>
      <c r="DK71" s="98"/>
      <c r="DL71" s="98"/>
      <c r="DM71" s="98"/>
      <c r="DN71" s="98"/>
      <c r="DO71" s="98"/>
      <c r="DP71" s="98"/>
      <c r="DQ71" s="98"/>
      <c r="DR71" s="98"/>
      <c r="DS71" s="98"/>
      <c r="DT71" s="98"/>
      <c r="DU71" s="98"/>
      <c r="DV71" s="98"/>
      <c r="DW71" s="98"/>
      <c r="DX71" s="98"/>
      <c r="DY71" s="98"/>
      <c r="DZ71" s="98"/>
      <c r="EA71" s="98"/>
      <c r="EB71" s="98"/>
      <c r="EC71" s="98"/>
      <c r="ED71" s="98"/>
      <c r="EE71" s="98"/>
      <c r="EF71" s="98"/>
      <c r="EG71" s="98"/>
      <c r="EH71" s="98"/>
      <c r="EI71" s="98"/>
      <c r="EJ71" s="98"/>
      <c r="EK71" s="98"/>
      <c r="EL71" s="98"/>
      <c r="EM71" s="98"/>
      <c r="EN71" s="98"/>
      <c r="EO71" s="98"/>
      <c r="EP71" s="98"/>
      <c r="EQ71" s="98"/>
      <c r="ER71" s="98"/>
      <c r="ES71" s="98"/>
      <c r="ET71" s="98"/>
      <c r="EU71" s="98"/>
      <c r="EV71" s="98"/>
      <c r="EW71" s="98"/>
      <c r="EX71" s="98"/>
      <c r="EY71" s="98"/>
      <c r="EZ71" s="98"/>
      <c r="FA71" s="98"/>
      <c r="FB71" s="98"/>
      <c r="FC71" s="98"/>
      <c r="FD71" s="98"/>
      <c r="FE71" s="98"/>
      <c r="FF71" s="98"/>
      <c r="FG71" s="98"/>
      <c r="FH71" s="98"/>
      <c r="FI71" s="98"/>
      <c r="FJ71" s="98"/>
      <c r="FK71" s="98"/>
      <c r="FL71" s="98"/>
      <c r="FM71" s="98"/>
      <c r="FN71" s="98"/>
      <c r="FO71" s="98"/>
      <c r="FP71" s="96"/>
      <c r="FQ71" s="32"/>
      <c r="FR71" s="32"/>
      <c r="FS71" s="32"/>
      <c r="FT71" s="32"/>
      <c r="FU71" s="32"/>
      <c r="FV71" s="32"/>
      <c r="FW71" s="32"/>
      <c r="FX71" s="32"/>
      <c r="FY71" s="32"/>
      <c r="FZ71" s="32"/>
      <c r="GA71" s="32"/>
      <c r="GB71" s="32"/>
      <c r="GC71" s="32"/>
      <c r="GD71" s="32"/>
      <c r="GE71" s="32"/>
      <c r="GF71" s="32"/>
      <c r="GG71" s="32"/>
      <c r="GH71" s="32"/>
      <c r="GI71" s="32"/>
      <c r="GJ71" s="32"/>
      <c r="GK71" s="32"/>
      <c r="GL71" s="32"/>
      <c r="GM71" s="32"/>
      <c r="GN71" s="32"/>
    </row>
    <row r="72" spans="3:196" x14ac:dyDescent="0.2"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98"/>
      <c r="W72" s="98"/>
      <c r="X72" s="98"/>
      <c r="Y72" s="98"/>
      <c r="Z72" s="98"/>
      <c r="AA72" s="98"/>
      <c r="AB72" s="98"/>
      <c r="AC72" s="98"/>
      <c r="AD72" s="98"/>
      <c r="AE72" s="98"/>
      <c r="AF72" s="98"/>
      <c r="AG72" s="98"/>
      <c r="AH72" s="98"/>
      <c r="AI72" s="98"/>
      <c r="AJ72" s="98"/>
      <c r="AK72" s="98"/>
      <c r="AL72" s="98"/>
      <c r="AM72" s="98"/>
      <c r="AN72" s="98"/>
      <c r="AO72" s="98"/>
      <c r="AP72" s="98"/>
      <c r="AQ72" s="98"/>
      <c r="AR72" s="98"/>
      <c r="AS72" s="98"/>
      <c r="AT72" s="98"/>
      <c r="AU72" s="98"/>
      <c r="AV72" s="98"/>
      <c r="AW72" s="98"/>
      <c r="AX72" s="98"/>
      <c r="AY72" s="98"/>
      <c r="AZ72" s="98"/>
      <c r="BA72" s="98"/>
      <c r="BB72" s="98"/>
      <c r="BC72" s="98"/>
      <c r="BD72" s="98"/>
      <c r="BE72" s="98"/>
      <c r="BF72" s="98"/>
      <c r="BG72" s="98"/>
      <c r="BH72" s="98"/>
      <c r="BI72" s="98"/>
      <c r="BJ72" s="98"/>
      <c r="BK72" s="98"/>
      <c r="BL72" s="98"/>
      <c r="BM72" s="98"/>
      <c r="BN72" s="98"/>
      <c r="BO72" s="98"/>
      <c r="BP72" s="98"/>
      <c r="BQ72" s="98"/>
      <c r="BR72" s="98"/>
      <c r="BS72" s="98"/>
      <c r="BT72" s="98"/>
      <c r="BU72" s="98"/>
      <c r="BV72" s="98"/>
      <c r="BW72" s="98"/>
      <c r="BX72" s="95"/>
      <c r="BY72" s="95"/>
      <c r="BZ72" s="95"/>
      <c r="CA72" s="95"/>
      <c r="CB72" s="95"/>
      <c r="CC72" s="95"/>
      <c r="CD72" s="95"/>
      <c r="CE72" s="95"/>
      <c r="CF72" s="95"/>
      <c r="CG72" s="95"/>
      <c r="CH72" s="95"/>
      <c r="CI72" s="95"/>
      <c r="CJ72" s="95"/>
      <c r="CK72" s="95"/>
      <c r="CL72" s="103"/>
      <c r="CM72" s="95"/>
      <c r="CN72" s="95"/>
      <c r="CO72" s="95"/>
      <c r="CP72" s="95"/>
      <c r="CQ72" s="95"/>
      <c r="CR72" s="95"/>
      <c r="CS72" s="95"/>
      <c r="CT72" s="98"/>
      <c r="CU72" s="98"/>
      <c r="CV72" s="98"/>
      <c r="CW72" s="98"/>
      <c r="CX72" s="98"/>
      <c r="CY72" s="98"/>
      <c r="CZ72" s="98"/>
      <c r="DA72" s="98"/>
      <c r="DB72" s="98"/>
      <c r="DC72" s="98"/>
      <c r="DD72" s="98"/>
      <c r="DE72" s="98"/>
      <c r="DF72" s="98"/>
      <c r="DG72" s="98"/>
      <c r="DH72" s="98"/>
      <c r="DI72" s="98"/>
      <c r="DJ72" s="98"/>
      <c r="DK72" s="98"/>
      <c r="DL72" s="98"/>
      <c r="DM72" s="98"/>
      <c r="DN72" s="98"/>
      <c r="DO72" s="98"/>
      <c r="DP72" s="98"/>
      <c r="DQ72" s="98"/>
      <c r="DR72" s="98"/>
      <c r="DS72" s="98"/>
      <c r="DT72" s="98"/>
      <c r="DU72" s="98"/>
      <c r="DV72" s="98"/>
      <c r="DW72" s="98"/>
      <c r="DX72" s="98"/>
      <c r="DY72" s="98"/>
      <c r="DZ72" s="98"/>
      <c r="EA72" s="98"/>
      <c r="EB72" s="98"/>
      <c r="EC72" s="98"/>
      <c r="ED72" s="98"/>
      <c r="EE72" s="98"/>
      <c r="EF72" s="98"/>
      <c r="EG72" s="98"/>
      <c r="EH72" s="98"/>
      <c r="EI72" s="98"/>
      <c r="EJ72" s="98"/>
      <c r="EK72" s="98"/>
      <c r="EL72" s="98"/>
      <c r="EM72" s="98"/>
      <c r="EN72" s="98"/>
      <c r="EO72" s="98"/>
      <c r="EP72" s="98"/>
      <c r="EQ72" s="98"/>
      <c r="ER72" s="98"/>
      <c r="ES72" s="98"/>
      <c r="ET72" s="98"/>
      <c r="EU72" s="98"/>
      <c r="EV72" s="98"/>
      <c r="EW72" s="98"/>
      <c r="EX72" s="98"/>
      <c r="EY72" s="98"/>
      <c r="EZ72" s="98"/>
      <c r="FA72" s="98"/>
      <c r="FB72" s="98"/>
      <c r="FC72" s="98"/>
      <c r="FD72" s="98"/>
      <c r="FE72" s="98"/>
      <c r="FF72" s="98"/>
      <c r="FG72" s="98"/>
      <c r="FH72" s="98"/>
      <c r="FI72" s="98"/>
      <c r="FJ72" s="98"/>
      <c r="FK72" s="98"/>
      <c r="FL72" s="98"/>
      <c r="FM72" s="98"/>
      <c r="FN72" s="98"/>
      <c r="FO72" s="98"/>
      <c r="FP72" s="96"/>
      <c r="FQ72" s="32"/>
      <c r="FR72" s="32"/>
      <c r="FS72" s="32"/>
      <c r="FT72" s="32"/>
      <c r="FU72" s="32"/>
      <c r="FV72" s="32"/>
      <c r="FW72" s="32"/>
      <c r="FX72" s="32"/>
      <c r="FY72" s="32"/>
      <c r="FZ72" s="32"/>
      <c r="GA72" s="32"/>
      <c r="GB72" s="32"/>
      <c r="GC72" s="32"/>
      <c r="GD72" s="32"/>
      <c r="GE72" s="32"/>
      <c r="GF72" s="32"/>
      <c r="GG72" s="32"/>
      <c r="GH72" s="32"/>
      <c r="GI72" s="32"/>
      <c r="GJ72" s="32"/>
      <c r="GK72" s="32"/>
      <c r="GL72" s="32"/>
      <c r="GM72" s="32"/>
      <c r="GN72" s="32"/>
    </row>
    <row r="73" spans="3:196" x14ac:dyDescent="0.2"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  <c r="U73" s="98"/>
      <c r="V73" s="98"/>
      <c r="W73" s="98"/>
      <c r="X73" s="98"/>
      <c r="Y73" s="98"/>
      <c r="Z73" s="98"/>
      <c r="AA73" s="98"/>
      <c r="AB73" s="98"/>
      <c r="AC73" s="98"/>
      <c r="AD73" s="98"/>
      <c r="AE73" s="98"/>
      <c r="AF73" s="98"/>
      <c r="AG73" s="98"/>
      <c r="AH73" s="98"/>
      <c r="AI73" s="98"/>
      <c r="AJ73" s="98"/>
      <c r="AK73" s="98"/>
      <c r="AL73" s="98"/>
      <c r="AM73" s="98"/>
      <c r="AN73" s="98"/>
      <c r="AO73" s="98"/>
      <c r="AP73" s="98"/>
      <c r="AQ73" s="98"/>
      <c r="AR73" s="98"/>
      <c r="AS73" s="98"/>
      <c r="AT73" s="98"/>
      <c r="AU73" s="98"/>
      <c r="AV73" s="98"/>
      <c r="AW73" s="98"/>
      <c r="AX73" s="98"/>
      <c r="AY73" s="98"/>
      <c r="AZ73" s="98"/>
      <c r="BA73" s="98"/>
      <c r="BB73" s="98"/>
      <c r="BC73" s="98"/>
      <c r="BD73" s="98"/>
      <c r="BE73" s="98"/>
      <c r="BF73" s="98"/>
      <c r="BG73" s="98"/>
      <c r="BH73" s="98"/>
      <c r="BI73" s="98"/>
      <c r="BJ73" s="98"/>
      <c r="BK73" s="98"/>
      <c r="BL73" s="98"/>
      <c r="BM73" s="98"/>
      <c r="BN73" s="98"/>
      <c r="BO73" s="98"/>
      <c r="BP73" s="98"/>
      <c r="BQ73" s="98"/>
      <c r="BR73" s="98"/>
      <c r="BS73" s="98"/>
      <c r="BT73" s="98"/>
      <c r="BU73" s="98"/>
      <c r="BV73" s="98"/>
      <c r="BW73" s="98"/>
      <c r="BX73" s="95"/>
      <c r="BY73" s="95"/>
      <c r="BZ73" s="95"/>
      <c r="CA73" s="95"/>
      <c r="CB73" s="95"/>
      <c r="CC73" s="95"/>
      <c r="CD73" s="95"/>
      <c r="CE73" s="95"/>
      <c r="CF73" s="95"/>
      <c r="CG73" s="95"/>
      <c r="CH73" s="95"/>
      <c r="CI73" s="95"/>
      <c r="CJ73" s="95"/>
      <c r="CK73" s="95"/>
      <c r="CL73" s="103"/>
      <c r="CM73" s="95"/>
      <c r="CN73" s="95"/>
      <c r="CO73" s="95"/>
      <c r="CP73" s="95"/>
      <c r="CQ73" s="95"/>
      <c r="CR73" s="95"/>
      <c r="CS73" s="95"/>
      <c r="CT73" s="98"/>
      <c r="CU73" s="98"/>
      <c r="CV73" s="98"/>
      <c r="CW73" s="98"/>
      <c r="CX73" s="98"/>
      <c r="CY73" s="98"/>
      <c r="CZ73" s="98"/>
      <c r="DA73" s="98"/>
      <c r="DB73" s="98"/>
      <c r="DC73" s="98"/>
      <c r="DD73" s="98"/>
      <c r="DE73" s="98"/>
      <c r="DF73" s="98"/>
      <c r="DG73" s="98"/>
      <c r="DH73" s="98"/>
      <c r="DI73" s="98"/>
      <c r="DJ73" s="98"/>
      <c r="DK73" s="98"/>
      <c r="DL73" s="98"/>
      <c r="DM73" s="98"/>
      <c r="DN73" s="98"/>
      <c r="DO73" s="98"/>
      <c r="DP73" s="98"/>
      <c r="DQ73" s="98"/>
      <c r="DR73" s="98"/>
      <c r="DS73" s="98"/>
      <c r="DT73" s="98"/>
      <c r="DU73" s="98"/>
      <c r="DV73" s="98"/>
      <c r="DW73" s="98"/>
      <c r="DX73" s="98"/>
      <c r="DY73" s="98"/>
      <c r="DZ73" s="98"/>
      <c r="EA73" s="98"/>
      <c r="EB73" s="98"/>
      <c r="EC73" s="98"/>
      <c r="ED73" s="98"/>
      <c r="EE73" s="98"/>
      <c r="EF73" s="98"/>
      <c r="EG73" s="98"/>
      <c r="EH73" s="98"/>
      <c r="EI73" s="98"/>
      <c r="EJ73" s="98"/>
      <c r="EK73" s="98"/>
      <c r="EL73" s="98"/>
      <c r="EM73" s="98"/>
      <c r="EN73" s="98"/>
      <c r="EO73" s="98"/>
      <c r="EP73" s="98"/>
      <c r="EQ73" s="98"/>
      <c r="ER73" s="98"/>
      <c r="ES73" s="98"/>
      <c r="ET73" s="98"/>
      <c r="EU73" s="98"/>
      <c r="EV73" s="98"/>
      <c r="EW73" s="98"/>
      <c r="EX73" s="98"/>
      <c r="EY73" s="98"/>
      <c r="EZ73" s="98"/>
      <c r="FA73" s="98"/>
      <c r="FB73" s="98"/>
      <c r="FC73" s="98"/>
      <c r="FD73" s="98"/>
      <c r="FE73" s="98"/>
      <c r="FF73" s="98"/>
      <c r="FG73" s="98"/>
      <c r="FH73" s="98"/>
      <c r="FI73" s="98"/>
      <c r="FJ73" s="98"/>
      <c r="FK73" s="98"/>
      <c r="FL73" s="98"/>
      <c r="FM73" s="98"/>
      <c r="FN73" s="98"/>
      <c r="FO73" s="98"/>
      <c r="FP73" s="96"/>
      <c r="FQ73" s="32"/>
      <c r="FR73" s="32"/>
      <c r="FS73" s="32"/>
      <c r="FT73" s="32"/>
      <c r="FU73" s="32"/>
      <c r="FV73" s="32"/>
      <c r="FW73" s="32"/>
      <c r="FX73" s="32"/>
      <c r="FY73" s="32"/>
      <c r="FZ73" s="32"/>
      <c r="GA73" s="32"/>
      <c r="GB73" s="32"/>
      <c r="GC73" s="32"/>
      <c r="GD73" s="32"/>
      <c r="GE73" s="32"/>
      <c r="GF73" s="32"/>
      <c r="GG73" s="32"/>
      <c r="GH73" s="32"/>
      <c r="GI73" s="32"/>
      <c r="GJ73" s="32"/>
      <c r="GK73" s="32"/>
      <c r="GL73" s="32"/>
      <c r="GM73" s="32"/>
      <c r="GN73" s="32"/>
    </row>
    <row r="74" spans="3:196" x14ac:dyDescent="0.2"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98"/>
      <c r="S74" s="98"/>
      <c r="T74" s="98"/>
      <c r="U74" s="98"/>
      <c r="V74" s="98"/>
      <c r="W74" s="98"/>
      <c r="X74" s="98"/>
      <c r="Y74" s="98"/>
      <c r="Z74" s="98"/>
      <c r="AA74" s="98"/>
      <c r="AB74" s="98"/>
      <c r="AC74" s="98"/>
      <c r="AD74" s="98"/>
      <c r="AE74" s="98"/>
      <c r="AF74" s="98"/>
      <c r="AG74" s="98"/>
      <c r="AH74" s="98"/>
      <c r="AI74" s="98"/>
      <c r="AJ74" s="98"/>
      <c r="AK74" s="98"/>
      <c r="AL74" s="98"/>
      <c r="AM74" s="98"/>
      <c r="AN74" s="98"/>
      <c r="AO74" s="98"/>
      <c r="AP74" s="98"/>
      <c r="AQ74" s="98"/>
      <c r="AR74" s="98"/>
      <c r="AS74" s="98"/>
      <c r="AT74" s="98"/>
      <c r="AU74" s="98"/>
      <c r="AV74" s="98"/>
      <c r="AW74" s="98"/>
      <c r="AX74" s="98"/>
      <c r="AY74" s="98"/>
      <c r="AZ74" s="98"/>
      <c r="BA74" s="98"/>
      <c r="BB74" s="98"/>
      <c r="BC74" s="98"/>
      <c r="BD74" s="98"/>
      <c r="BE74" s="98"/>
      <c r="BF74" s="98"/>
      <c r="BG74" s="98"/>
      <c r="BH74" s="98"/>
      <c r="BI74" s="98"/>
      <c r="BJ74" s="98"/>
      <c r="BK74" s="98"/>
      <c r="BL74" s="98"/>
      <c r="BM74" s="98"/>
      <c r="BN74" s="98"/>
      <c r="BO74" s="98"/>
      <c r="BP74" s="98"/>
      <c r="BQ74" s="98"/>
      <c r="BR74" s="98"/>
      <c r="BS74" s="98"/>
      <c r="BT74" s="98"/>
      <c r="BU74" s="98"/>
      <c r="BV74" s="98"/>
      <c r="BW74" s="98"/>
      <c r="BX74" s="95"/>
      <c r="BY74" s="95"/>
      <c r="BZ74" s="95"/>
      <c r="CA74" s="95"/>
      <c r="CB74" s="95"/>
      <c r="CC74" s="95"/>
      <c r="CD74" s="95"/>
      <c r="CE74" s="95"/>
      <c r="CF74" s="95"/>
      <c r="CG74" s="95"/>
      <c r="CH74" s="95"/>
      <c r="CI74" s="95"/>
      <c r="CJ74" s="95"/>
      <c r="CK74" s="95"/>
      <c r="CL74" s="103"/>
      <c r="CM74" s="95"/>
      <c r="CN74" s="95"/>
      <c r="CO74" s="95"/>
      <c r="CP74" s="95"/>
      <c r="CQ74" s="95"/>
      <c r="CR74" s="95"/>
      <c r="CS74" s="95"/>
      <c r="CT74" s="98"/>
      <c r="CU74" s="98"/>
      <c r="CV74" s="98"/>
      <c r="CW74" s="98"/>
      <c r="CX74" s="98"/>
      <c r="CY74" s="98"/>
      <c r="CZ74" s="98"/>
      <c r="DA74" s="98"/>
      <c r="DB74" s="98"/>
      <c r="DC74" s="98"/>
      <c r="DD74" s="98"/>
      <c r="DE74" s="98"/>
      <c r="DF74" s="98"/>
      <c r="DG74" s="98"/>
      <c r="DH74" s="98"/>
      <c r="DI74" s="98"/>
      <c r="DJ74" s="98"/>
      <c r="DK74" s="98"/>
      <c r="DL74" s="98"/>
      <c r="DM74" s="98"/>
      <c r="DN74" s="98"/>
      <c r="DO74" s="98"/>
      <c r="DP74" s="98"/>
      <c r="DQ74" s="98"/>
      <c r="DR74" s="98"/>
      <c r="DS74" s="98"/>
      <c r="DT74" s="98"/>
      <c r="DU74" s="98"/>
      <c r="DV74" s="98"/>
      <c r="DW74" s="98"/>
      <c r="DX74" s="98"/>
      <c r="DY74" s="98"/>
      <c r="DZ74" s="98"/>
      <c r="EA74" s="98"/>
      <c r="EB74" s="98"/>
      <c r="EC74" s="98"/>
      <c r="ED74" s="98"/>
      <c r="EE74" s="98"/>
      <c r="EF74" s="98"/>
      <c r="EG74" s="98"/>
      <c r="EH74" s="98"/>
      <c r="EI74" s="98"/>
      <c r="EJ74" s="98"/>
      <c r="EK74" s="98"/>
      <c r="EL74" s="98"/>
      <c r="EM74" s="98"/>
      <c r="EN74" s="98"/>
      <c r="EO74" s="98"/>
      <c r="EP74" s="98"/>
      <c r="EQ74" s="98"/>
      <c r="ER74" s="98"/>
      <c r="ES74" s="98"/>
      <c r="ET74" s="98"/>
      <c r="EU74" s="98"/>
      <c r="EV74" s="98"/>
      <c r="EW74" s="98"/>
      <c r="EX74" s="98"/>
      <c r="EY74" s="98"/>
      <c r="EZ74" s="98"/>
      <c r="FA74" s="98"/>
      <c r="FB74" s="98"/>
      <c r="FC74" s="98"/>
      <c r="FD74" s="98"/>
      <c r="FE74" s="98"/>
      <c r="FF74" s="98"/>
      <c r="FG74" s="98"/>
      <c r="FH74" s="98"/>
      <c r="FI74" s="98"/>
      <c r="FJ74" s="98"/>
      <c r="FK74" s="98"/>
      <c r="FL74" s="98"/>
      <c r="FM74" s="98"/>
      <c r="FN74" s="98"/>
      <c r="FO74" s="98"/>
      <c r="FP74" s="96"/>
      <c r="FQ74" s="32"/>
      <c r="FR74" s="32"/>
      <c r="FS74" s="32"/>
      <c r="FT74" s="32"/>
      <c r="FU74" s="32"/>
      <c r="FV74" s="32"/>
      <c r="FW74" s="32"/>
      <c r="FX74" s="32"/>
      <c r="FY74" s="32"/>
      <c r="FZ74" s="32"/>
      <c r="GA74" s="32"/>
      <c r="GB74" s="32"/>
      <c r="GC74" s="32"/>
      <c r="GD74" s="32"/>
      <c r="GE74" s="32"/>
      <c r="GF74" s="32"/>
      <c r="GG74" s="32"/>
      <c r="GH74" s="32"/>
      <c r="GI74" s="32"/>
      <c r="GJ74" s="32"/>
      <c r="GK74" s="32"/>
      <c r="GL74" s="32"/>
      <c r="GM74" s="32"/>
      <c r="GN74" s="32"/>
    </row>
    <row r="75" spans="3:196" x14ac:dyDescent="0.2"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  <c r="W75" s="98"/>
      <c r="X75" s="98"/>
      <c r="Y75" s="98"/>
      <c r="Z75" s="98"/>
      <c r="AA75" s="98"/>
      <c r="AB75" s="98"/>
      <c r="AC75" s="98"/>
      <c r="AD75" s="98"/>
      <c r="AE75" s="98"/>
      <c r="AF75" s="98"/>
      <c r="AG75" s="98"/>
      <c r="AH75" s="98"/>
      <c r="AI75" s="98"/>
      <c r="AJ75" s="98"/>
      <c r="AK75" s="98"/>
      <c r="AL75" s="98"/>
      <c r="AM75" s="98"/>
      <c r="AN75" s="98"/>
      <c r="AO75" s="98"/>
      <c r="AP75" s="98"/>
      <c r="AQ75" s="98"/>
      <c r="AR75" s="98"/>
      <c r="AS75" s="98"/>
      <c r="AT75" s="98"/>
      <c r="AU75" s="98"/>
      <c r="AV75" s="98"/>
      <c r="AW75" s="98"/>
      <c r="AX75" s="98"/>
      <c r="AY75" s="98"/>
      <c r="AZ75" s="98"/>
      <c r="BA75" s="98"/>
      <c r="BB75" s="98"/>
      <c r="BC75" s="98"/>
      <c r="BD75" s="98"/>
      <c r="BE75" s="98"/>
      <c r="BF75" s="98"/>
      <c r="BG75" s="98"/>
      <c r="BH75" s="98"/>
      <c r="BI75" s="98"/>
      <c r="BJ75" s="98"/>
      <c r="BK75" s="98"/>
      <c r="BL75" s="98"/>
      <c r="BM75" s="98"/>
      <c r="BN75" s="98"/>
      <c r="BO75" s="98"/>
      <c r="BP75" s="98"/>
      <c r="BQ75" s="98"/>
      <c r="BR75" s="98"/>
      <c r="BS75" s="98"/>
      <c r="BT75" s="98"/>
      <c r="BU75" s="98"/>
      <c r="BV75" s="98"/>
      <c r="BW75" s="98"/>
      <c r="BX75" s="95"/>
      <c r="BY75" s="95"/>
      <c r="BZ75" s="95"/>
      <c r="CA75" s="95"/>
      <c r="CB75" s="95"/>
      <c r="CC75" s="95"/>
      <c r="CD75" s="95"/>
      <c r="CE75" s="95"/>
      <c r="CF75" s="95"/>
      <c r="CG75" s="95"/>
      <c r="CH75" s="95"/>
      <c r="CI75" s="95"/>
      <c r="CJ75" s="95"/>
      <c r="CK75" s="95"/>
      <c r="CL75" s="103"/>
      <c r="CM75" s="95"/>
      <c r="CN75" s="95"/>
      <c r="CO75" s="95"/>
      <c r="CP75" s="95"/>
      <c r="CQ75" s="95"/>
      <c r="CR75" s="95"/>
      <c r="CS75" s="95"/>
      <c r="CT75" s="98"/>
      <c r="CU75" s="98"/>
      <c r="CV75" s="98"/>
      <c r="CW75" s="98"/>
      <c r="CX75" s="98"/>
      <c r="CY75" s="98"/>
      <c r="CZ75" s="98"/>
      <c r="DA75" s="98"/>
      <c r="DB75" s="98"/>
      <c r="DC75" s="98"/>
      <c r="DD75" s="98"/>
      <c r="DE75" s="98"/>
      <c r="DF75" s="98"/>
      <c r="DG75" s="98"/>
      <c r="DH75" s="98"/>
      <c r="DI75" s="98"/>
      <c r="DJ75" s="98"/>
      <c r="DK75" s="98"/>
      <c r="DL75" s="98"/>
      <c r="DM75" s="98"/>
      <c r="DN75" s="98"/>
      <c r="DO75" s="98"/>
      <c r="DP75" s="98"/>
      <c r="DQ75" s="98"/>
      <c r="DR75" s="98"/>
      <c r="DS75" s="98"/>
      <c r="DT75" s="98"/>
      <c r="DU75" s="98"/>
      <c r="DV75" s="98"/>
      <c r="DW75" s="98"/>
      <c r="DX75" s="98"/>
      <c r="DY75" s="98"/>
      <c r="DZ75" s="98"/>
      <c r="EA75" s="98"/>
      <c r="EB75" s="98"/>
      <c r="EC75" s="98"/>
      <c r="ED75" s="98"/>
      <c r="EE75" s="98"/>
      <c r="EF75" s="98"/>
      <c r="EG75" s="98"/>
      <c r="EH75" s="98"/>
      <c r="EI75" s="98"/>
      <c r="EJ75" s="98"/>
      <c r="EK75" s="98"/>
      <c r="EL75" s="98"/>
      <c r="EM75" s="98"/>
      <c r="EN75" s="98"/>
      <c r="EO75" s="98"/>
      <c r="EP75" s="98"/>
      <c r="EQ75" s="98"/>
      <c r="ER75" s="98"/>
      <c r="ES75" s="98"/>
      <c r="ET75" s="98"/>
      <c r="EU75" s="98"/>
      <c r="EV75" s="98"/>
      <c r="EW75" s="98"/>
      <c r="EX75" s="98"/>
      <c r="EY75" s="98"/>
      <c r="EZ75" s="98"/>
      <c r="FA75" s="98"/>
      <c r="FB75" s="98"/>
      <c r="FC75" s="98"/>
      <c r="FD75" s="98"/>
      <c r="FE75" s="98"/>
      <c r="FF75" s="98"/>
      <c r="FG75" s="98"/>
      <c r="FH75" s="98"/>
      <c r="FI75" s="98"/>
      <c r="FJ75" s="98"/>
      <c r="FK75" s="98"/>
      <c r="FL75" s="98"/>
      <c r="FM75" s="98"/>
      <c r="FN75" s="98"/>
      <c r="FO75" s="98"/>
      <c r="FP75" s="96"/>
      <c r="FQ75" s="32"/>
      <c r="FR75" s="32"/>
      <c r="FS75" s="32"/>
      <c r="FT75" s="32"/>
      <c r="FU75" s="32"/>
      <c r="FV75" s="32"/>
      <c r="FW75" s="32"/>
      <c r="FX75" s="32"/>
      <c r="FY75" s="32"/>
      <c r="FZ75" s="32"/>
      <c r="GA75" s="32"/>
      <c r="GB75" s="32"/>
      <c r="GC75" s="32"/>
      <c r="GD75" s="32"/>
      <c r="GE75" s="32"/>
      <c r="GF75" s="32"/>
      <c r="GG75" s="32"/>
      <c r="GH75" s="32"/>
      <c r="GI75" s="32"/>
      <c r="GJ75" s="32"/>
      <c r="GK75" s="32"/>
      <c r="GL75" s="32"/>
      <c r="GM75" s="32"/>
      <c r="GN75" s="32"/>
    </row>
    <row r="76" spans="3:196" x14ac:dyDescent="0.2"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  <c r="Y76" s="98"/>
      <c r="Z76" s="98"/>
      <c r="AA76" s="98"/>
      <c r="AB76" s="98"/>
      <c r="AC76" s="98"/>
      <c r="AD76" s="98"/>
      <c r="AE76" s="98"/>
      <c r="AF76" s="98"/>
      <c r="AG76" s="98"/>
      <c r="AH76" s="98"/>
      <c r="AI76" s="98"/>
      <c r="AJ76" s="98"/>
      <c r="AK76" s="98"/>
      <c r="AL76" s="98"/>
      <c r="AM76" s="98"/>
      <c r="AN76" s="98"/>
      <c r="AO76" s="98"/>
      <c r="AP76" s="98"/>
      <c r="AQ76" s="98"/>
      <c r="AR76" s="98"/>
      <c r="AS76" s="98"/>
      <c r="AT76" s="98"/>
      <c r="AU76" s="98"/>
      <c r="AV76" s="98"/>
      <c r="AW76" s="98"/>
      <c r="AX76" s="98"/>
      <c r="AY76" s="98"/>
      <c r="AZ76" s="98"/>
      <c r="BA76" s="98"/>
      <c r="BB76" s="98"/>
      <c r="BC76" s="98"/>
      <c r="BD76" s="98"/>
      <c r="BE76" s="98"/>
      <c r="BF76" s="98"/>
      <c r="BG76" s="98"/>
      <c r="BH76" s="98"/>
      <c r="BI76" s="98"/>
      <c r="BJ76" s="98"/>
      <c r="BK76" s="98"/>
      <c r="BL76" s="98"/>
      <c r="BM76" s="98"/>
      <c r="BN76" s="98"/>
      <c r="BO76" s="98"/>
      <c r="BP76" s="98"/>
      <c r="BQ76" s="98"/>
      <c r="BR76" s="98"/>
      <c r="BS76" s="98"/>
      <c r="BT76" s="98"/>
      <c r="BU76" s="98"/>
      <c r="BV76" s="98"/>
      <c r="BW76" s="98"/>
      <c r="BX76" s="95"/>
      <c r="BY76" s="95"/>
      <c r="BZ76" s="95"/>
      <c r="CA76" s="95"/>
      <c r="CB76" s="95"/>
      <c r="CC76" s="95"/>
      <c r="CD76" s="95"/>
      <c r="CE76" s="95"/>
      <c r="CF76" s="95"/>
      <c r="CG76" s="95"/>
      <c r="CH76" s="95"/>
      <c r="CI76" s="95"/>
      <c r="CJ76" s="95"/>
      <c r="CK76" s="95"/>
      <c r="CL76" s="103"/>
      <c r="CM76" s="95"/>
      <c r="CN76" s="95"/>
      <c r="CO76" s="95"/>
      <c r="CP76" s="95"/>
      <c r="CQ76" s="95"/>
      <c r="CR76" s="95"/>
      <c r="CS76" s="95"/>
      <c r="CT76" s="98"/>
      <c r="CU76" s="98"/>
      <c r="CV76" s="98"/>
      <c r="CW76" s="98"/>
      <c r="CX76" s="98"/>
      <c r="CY76" s="98"/>
      <c r="CZ76" s="98"/>
      <c r="DA76" s="98"/>
      <c r="DB76" s="98"/>
      <c r="DC76" s="98"/>
      <c r="DD76" s="98"/>
      <c r="DE76" s="98"/>
      <c r="DF76" s="98"/>
      <c r="DG76" s="98"/>
      <c r="DH76" s="98"/>
      <c r="DI76" s="98"/>
      <c r="DJ76" s="98"/>
      <c r="DK76" s="98"/>
      <c r="DL76" s="98"/>
      <c r="DM76" s="98"/>
      <c r="DN76" s="98"/>
      <c r="DO76" s="98"/>
      <c r="DP76" s="98"/>
      <c r="DQ76" s="98"/>
      <c r="DR76" s="98"/>
      <c r="DS76" s="98"/>
      <c r="DT76" s="98"/>
      <c r="DU76" s="98"/>
      <c r="DV76" s="98"/>
      <c r="DW76" s="98"/>
      <c r="DX76" s="98"/>
      <c r="DY76" s="98"/>
      <c r="DZ76" s="98"/>
      <c r="EA76" s="98"/>
      <c r="EB76" s="98"/>
      <c r="EC76" s="98"/>
      <c r="ED76" s="98"/>
      <c r="EE76" s="98"/>
      <c r="EF76" s="98"/>
      <c r="EG76" s="98"/>
      <c r="EH76" s="98"/>
      <c r="EI76" s="98"/>
      <c r="EJ76" s="98"/>
      <c r="EK76" s="98"/>
      <c r="EL76" s="98"/>
      <c r="EM76" s="98"/>
      <c r="EN76" s="98"/>
      <c r="EO76" s="98"/>
      <c r="EP76" s="98"/>
      <c r="EQ76" s="98"/>
      <c r="ER76" s="98"/>
      <c r="ES76" s="98"/>
      <c r="ET76" s="98"/>
      <c r="EU76" s="98"/>
      <c r="EV76" s="98"/>
      <c r="EW76" s="98"/>
      <c r="EX76" s="98"/>
      <c r="EY76" s="98"/>
      <c r="EZ76" s="98"/>
      <c r="FA76" s="98"/>
      <c r="FB76" s="98"/>
      <c r="FC76" s="98"/>
      <c r="FD76" s="98"/>
      <c r="FE76" s="98"/>
      <c r="FF76" s="98"/>
      <c r="FG76" s="98"/>
      <c r="FH76" s="98"/>
      <c r="FI76" s="98"/>
      <c r="FJ76" s="98"/>
      <c r="FK76" s="98"/>
      <c r="FL76" s="98"/>
      <c r="FM76" s="98"/>
      <c r="FN76" s="98"/>
      <c r="FO76" s="98"/>
      <c r="FP76" s="96"/>
      <c r="FQ76" s="32"/>
      <c r="FR76" s="32"/>
      <c r="FS76" s="32"/>
      <c r="FT76" s="32"/>
      <c r="FU76" s="32"/>
      <c r="FV76" s="32"/>
      <c r="FW76" s="32"/>
      <c r="FX76" s="32"/>
      <c r="FY76" s="32"/>
      <c r="FZ76" s="32"/>
      <c r="GA76" s="32"/>
      <c r="GB76" s="32"/>
      <c r="GC76" s="32"/>
      <c r="GD76" s="32"/>
      <c r="GE76" s="32"/>
      <c r="GF76" s="32"/>
      <c r="GG76" s="32"/>
      <c r="GH76" s="32"/>
      <c r="GI76" s="32"/>
      <c r="GJ76" s="32"/>
      <c r="GK76" s="32"/>
      <c r="GL76" s="32"/>
      <c r="GM76" s="32"/>
      <c r="GN76" s="32"/>
    </row>
    <row r="77" spans="3:196" x14ac:dyDescent="0.2"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  <c r="Y77" s="98"/>
      <c r="Z77" s="98"/>
      <c r="AA77" s="98"/>
      <c r="AB77" s="98"/>
      <c r="AC77" s="98"/>
      <c r="AD77" s="98"/>
      <c r="AE77" s="98"/>
      <c r="AF77" s="98"/>
      <c r="AG77" s="98"/>
      <c r="AH77" s="98"/>
      <c r="AI77" s="98"/>
      <c r="AJ77" s="98"/>
      <c r="AK77" s="98"/>
      <c r="AL77" s="98"/>
      <c r="AM77" s="98"/>
      <c r="AN77" s="98"/>
      <c r="AO77" s="98"/>
      <c r="AP77" s="98"/>
      <c r="AQ77" s="98"/>
      <c r="AR77" s="98"/>
      <c r="AS77" s="98"/>
      <c r="AT77" s="98"/>
      <c r="AU77" s="98"/>
      <c r="AV77" s="98"/>
      <c r="AW77" s="98"/>
      <c r="AX77" s="98"/>
      <c r="AY77" s="98"/>
      <c r="AZ77" s="98"/>
      <c r="BA77" s="98"/>
      <c r="BB77" s="98"/>
      <c r="BC77" s="98"/>
      <c r="BD77" s="98"/>
      <c r="BE77" s="98"/>
      <c r="BF77" s="98"/>
      <c r="BG77" s="98"/>
      <c r="BH77" s="98"/>
      <c r="BI77" s="98"/>
      <c r="BJ77" s="98"/>
      <c r="BK77" s="98"/>
      <c r="BL77" s="98"/>
      <c r="BM77" s="98"/>
      <c r="BN77" s="98"/>
      <c r="BO77" s="98"/>
      <c r="BP77" s="98"/>
      <c r="BQ77" s="98"/>
      <c r="BR77" s="98"/>
      <c r="BS77" s="98"/>
      <c r="BT77" s="98"/>
      <c r="BU77" s="98"/>
      <c r="BV77" s="98"/>
      <c r="BW77" s="98"/>
      <c r="BX77" s="95"/>
      <c r="BY77" s="95"/>
      <c r="BZ77" s="95"/>
      <c r="CA77" s="95"/>
      <c r="CB77" s="95"/>
      <c r="CC77" s="95"/>
      <c r="CD77" s="95"/>
      <c r="CE77" s="95"/>
      <c r="CF77" s="95"/>
      <c r="CG77" s="95"/>
      <c r="CH77" s="95"/>
      <c r="CI77" s="95"/>
      <c r="CJ77" s="95"/>
      <c r="CK77" s="95"/>
      <c r="CL77" s="103"/>
      <c r="CM77" s="95"/>
      <c r="CN77" s="95"/>
      <c r="CO77" s="95"/>
      <c r="CP77" s="95"/>
      <c r="CQ77" s="95"/>
      <c r="CR77" s="95"/>
      <c r="CS77" s="95"/>
      <c r="CT77" s="98"/>
      <c r="CU77" s="98"/>
      <c r="CV77" s="98"/>
      <c r="CW77" s="98"/>
      <c r="CX77" s="98"/>
      <c r="CY77" s="98"/>
      <c r="CZ77" s="98"/>
      <c r="DA77" s="98"/>
      <c r="DB77" s="98"/>
      <c r="DC77" s="98"/>
      <c r="DD77" s="98"/>
      <c r="DE77" s="98"/>
      <c r="DF77" s="98"/>
      <c r="DG77" s="98"/>
      <c r="DH77" s="98"/>
      <c r="DI77" s="98"/>
      <c r="DJ77" s="98"/>
      <c r="DK77" s="98"/>
      <c r="DL77" s="98"/>
      <c r="DM77" s="98"/>
      <c r="DN77" s="98"/>
      <c r="DO77" s="98"/>
      <c r="DP77" s="98"/>
      <c r="DQ77" s="98"/>
      <c r="DR77" s="98"/>
      <c r="DS77" s="98"/>
      <c r="DT77" s="98"/>
      <c r="DU77" s="98"/>
      <c r="DV77" s="98"/>
      <c r="DW77" s="98"/>
      <c r="DX77" s="98"/>
      <c r="DY77" s="98"/>
      <c r="DZ77" s="98"/>
      <c r="EA77" s="98"/>
      <c r="EB77" s="98"/>
      <c r="EC77" s="98"/>
      <c r="ED77" s="98"/>
      <c r="EE77" s="98"/>
      <c r="EF77" s="98"/>
      <c r="EG77" s="98"/>
      <c r="EH77" s="98"/>
      <c r="EI77" s="98"/>
      <c r="EJ77" s="98"/>
      <c r="EK77" s="98"/>
      <c r="EL77" s="98"/>
      <c r="EM77" s="98"/>
      <c r="EN77" s="98"/>
      <c r="EO77" s="98"/>
      <c r="EP77" s="98"/>
      <c r="EQ77" s="98"/>
      <c r="ER77" s="98"/>
      <c r="ES77" s="98"/>
      <c r="ET77" s="98"/>
      <c r="EU77" s="98"/>
      <c r="EV77" s="98"/>
      <c r="EW77" s="98"/>
      <c r="EX77" s="98"/>
      <c r="EY77" s="98"/>
      <c r="EZ77" s="98"/>
      <c r="FA77" s="98"/>
      <c r="FB77" s="98"/>
      <c r="FC77" s="98"/>
      <c r="FD77" s="98"/>
      <c r="FE77" s="98"/>
      <c r="FF77" s="98"/>
      <c r="FG77" s="98"/>
      <c r="FH77" s="98"/>
      <c r="FI77" s="98"/>
      <c r="FJ77" s="98"/>
      <c r="FK77" s="98"/>
      <c r="FL77" s="98"/>
      <c r="FM77" s="98"/>
      <c r="FN77" s="98"/>
      <c r="FO77" s="98"/>
      <c r="FP77" s="96"/>
      <c r="FQ77" s="32"/>
      <c r="FR77" s="32"/>
      <c r="FS77" s="32"/>
      <c r="FT77" s="32"/>
      <c r="FU77" s="32"/>
      <c r="FV77" s="32"/>
      <c r="FW77" s="32"/>
      <c r="FX77" s="32"/>
      <c r="FY77" s="32"/>
      <c r="FZ77" s="32"/>
      <c r="GA77" s="32"/>
      <c r="GB77" s="32"/>
      <c r="GC77" s="32"/>
      <c r="GD77" s="32"/>
      <c r="GE77" s="32"/>
      <c r="GF77" s="32"/>
      <c r="GG77" s="32"/>
      <c r="GH77" s="32"/>
      <c r="GI77" s="32"/>
      <c r="GJ77" s="32"/>
      <c r="GK77" s="32"/>
      <c r="GL77" s="32"/>
      <c r="GM77" s="32"/>
      <c r="GN77" s="32"/>
    </row>
    <row r="78" spans="3:196" x14ac:dyDescent="0.2"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  <c r="Y78" s="98"/>
      <c r="Z78" s="98"/>
      <c r="AA78" s="98"/>
      <c r="AB78" s="98"/>
      <c r="AC78" s="98"/>
      <c r="AD78" s="98"/>
      <c r="AE78" s="98"/>
      <c r="AF78" s="98"/>
      <c r="AG78" s="98"/>
      <c r="AH78" s="98"/>
      <c r="AI78" s="98"/>
      <c r="AJ78" s="98"/>
      <c r="AK78" s="98"/>
      <c r="AL78" s="98"/>
      <c r="AM78" s="98"/>
      <c r="AN78" s="98"/>
      <c r="AO78" s="98"/>
      <c r="AP78" s="98"/>
      <c r="AQ78" s="98"/>
      <c r="AR78" s="98"/>
      <c r="AS78" s="98"/>
      <c r="AT78" s="98"/>
      <c r="AU78" s="98"/>
      <c r="AV78" s="98"/>
      <c r="AW78" s="98"/>
      <c r="AX78" s="98"/>
      <c r="AY78" s="98"/>
      <c r="AZ78" s="98"/>
      <c r="BA78" s="98"/>
      <c r="BB78" s="98"/>
      <c r="BC78" s="98"/>
      <c r="BD78" s="98"/>
      <c r="BE78" s="98"/>
      <c r="BF78" s="98"/>
      <c r="BG78" s="98"/>
      <c r="BH78" s="98"/>
      <c r="BI78" s="98"/>
      <c r="BJ78" s="98"/>
      <c r="BK78" s="98"/>
      <c r="BL78" s="98"/>
      <c r="BM78" s="98"/>
      <c r="BN78" s="98"/>
      <c r="BO78" s="98"/>
      <c r="BP78" s="98"/>
      <c r="BQ78" s="98"/>
      <c r="BR78" s="98"/>
      <c r="BS78" s="98"/>
      <c r="BT78" s="98"/>
      <c r="BU78" s="98"/>
      <c r="BV78" s="98"/>
      <c r="BW78" s="98"/>
      <c r="BX78" s="95"/>
      <c r="BY78" s="95"/>
      <c r="BZ78" s="95"/>
      <c r="CA78" s="95"/>
      <c r="CB78" s="95"/>
      <c r="CC78" s="95"/>
      <c r="CD78" s="95"/>
      <c r="CE78" s="95"/>
      <c r="CF78" s="95"/>
      <c r="CG78" s="95"/>
      <c r="CH78" s="95"/>
      <c r="CI78" s="95"/>
      <c r="CJ78" s="95"/>
      <c r="CK78" s="95"/>
      <c r="CL78" s="103"/>
      <c r="CM78" s="95"/>
      <c r="CN78" s="95"/>
      <c r="CO78" s="95"/>
      <c r="CP78" s="95"/>
      <c r="CQ78" s="95"/>
      <c r="CR78" s="95"/>
      <c r="CS78" s="95"/>
      <c r="CT78" s="98"/>
      <c r="CU78" s="98"/>
      <c r="CV78" s="98"/>
      <c r="CW78" s="98"/>
      <c r="CX78" s="98"/>
      <c r="CY78" s="98"/>
      <c r="CZ78" s="98"/>
      <c r="DA78" s="98"/>
      <c r="DB78" s="98"/>
      <c r="DC78" s="98"/>
      <c r="DD78" s="98"/>
      <c r="DE78" s="98"/>
      <c r="DF78" s="98"/>
      <c r="DG78" s="98"/>
      <c r="DH78" s="98"/>
      <c r="DI78" s="98"/>
      <c r="DJ78" s="98"/>
      <c r="DK78" s="98"/>
      <c r="DL78" s="98"/>
      <c r="DM78" s="98"/>
      <c r="DN78" s="98"/>
      <c r="DO78" s="98"/>
      <c r="DP78" s="98"/>
      <c r="DQ78" s="98"/>
      <c r="DR78" s="98"/>
      <c r="DS78" s="98"/>
      <c r="DT78" s="98"/>
      <c r="DU78" s="98"/>
      <c r="DV78" s="98"/>
      <c r="DW78" s="98"/>
      <c r="DX78" s="98"/>
      <c r="DY78" s="98"/>
      <c r="DZ78" s="98"/>
      <c r="EA78" s="98"/>
      <c r="EB78" s="98"/>
      <c r="EC78" s="98"/>
      <c r="ED78" s="98"/>
      <c r="EE78" s="98"/>
      <c r="EF78" s="98"/>
      <c r="EG78" s="98"/>
      <c r="EH78" s="98"/>
      <c r="EI78" s="98"/>
      <c r="EJ78" s="98"/>
      <c r="EK78" s="98"/>
      <c r="EL78" s="98"/>
      <c r="EM78" s="98"/>
      <c r="EN78" s="98"/>
      <c r="EO78" s="98"/>
      <c r="EP78" s="98"/>
      <c r="EQ78" s="98"/>
      <c r="ER78" s="98"/>
      <c r="ES78" s="98"/>
      <c r="ET78" s="98"/>
      <c r="EU78" s="98"/>
      <c r="EV78" s="98"/>
      <c r="EW78" s="98"/>
      <c r="EX78" s="98"/>
      <c r="EY78" s="98"/>
      <c r="EZ78" s="98"/>
      <c r="FA78" s="98"/>
      <c r="FB78" s="98"/>
      <c r="FC78" s="98"/>
      <c r="FD78" s="98"/>
      <c r="FE78" s="98"/>
      <c r="FF78" s="98"/>
      <c r="FG78" s="98"/>
      <c r="FH78" s="98"/>
      <c r="FI78" s="98"/>
      <c r="FJ78" s="98"/>
      <c r="FK78" s="98"/>
      <c r="FL78" s="98"/>
      <c r="FM78" s="98"/>
      <c r="FN78" s="98"/>
      <c r="FO78" s="98"/>
      <c r="FP78" s="96"/>
      <c r="FQ78" s="32"/>
      <c r="FR78" s="32"/>
      <c r="FS78" s="32"/>
      <c r="FT78" s="32"/>
      <c r="FU78" s="32"/>
      <c r="FV78" s="32"/>
      <c r="FW78" s="32"/>
      <c r="FX78" s="32"/>
      <c r="FY78" s="32"/>
      <c r="FZ78" s="32"/>
      <c r="GA78" s="32"/>
      <c r="GB78" s="32"/>
      <c r="GC78" s="32"/>
      <c r="GD78" s="32"/>
      <c r="GE78" s="32"/>
      <c r="GF78" s="32"/>
      <c r="GG78" s="32"/>
      <c r="GH78" s="32"/>
      <c r="GI78" s="32"/>
      <c r="GJ78" s="32"/>
      <c r="GK78" s="32"/>
      <c r="GL78" s="32"/>
      <c r="GM78" s="32"/>
      <c r="GN78" s="32"/>
    </row>
    <row r="79" spans="3:196" x14ac:dyDescent="0.2"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  <c r="Y79" s="98"/>
      <c r="Z79" s="98"/>
      <c r="AA79" s="98"/>
      <c r="AB79" s="98"/>
      <c r="AC79" s="98"/>
      <c r="AD79" s="98"/>
      <c r="AE79" s="98"/>
      <c r="AF79" s="98"/>
      <c r="AG79" s="98"/>
      <c r="AH79" s="98"/>
      <c r="AI79" s="98"/>
      <c r="AJ79" s="98"/>
      <c r="AK79" s="98"/>
      <c r="AL79" s="98"/>
      <c r="AM79" s="98"/>
      <c r="AN79" s="98"/>
      <c r="AO79" s="98"/>
      <c r="AP79" s="98"/>
      <c r="AQ79" s="98"/>
      <c r="AR79" s="98"/>
      <c r="AS79" s="98"/>
      <c r="AT79" s="98"/>
      <c r="AU79" s="98"/>
      <c r="AV79" s="98"/>
      <c r="AW79" s="98"/>
      <c r="AX79" s="98"/>
      <c r="AY79" s="98"/>
      <c r="AZ79" s="98"/>
      <c r="BA79" s="98"/>
      <c r="BB79" s="98"/>
      <c r="BC79" s="98"/>
      <c r="BD79" s="98"/>
      <c r="BE79" s="98"/>
      <c r="BF79" s="98"/>
      <c r="BG79" s="98"/>
      <c r="BH79" s="98"/>
      <c r="BI79" s="98"/>
      <c r="BJ79" s="98"/>
      <c r="BK79" s="98"/>
      <c r="BL79" s="98"/>
      <c r="BM79" s="98"/>
      <c r="BN79" s="98"/>
      <c r="BO79" s="98"/>
      <c r="BP79" s="98"/>
      <c r="BQ79" s="98"/>
      <c r="BR79" s="98"/>
      <c r="BS79" s="98"/>
      <c r="BT79" s="98"/>
      <c r="BU79" s="98"/>
      <c r="BV79" s="98"/>
      <c r="BW79" s="98"/>
      <c r="BX79" s="95"/>
      <c r="BY79" s="95"/>
      <c r="BZ79" s="95"/>
      <c r="CA79" s="95"/>
      <c r="CB79" s="95"/>
      <c r="CC79" s="95"/>
      <c r="CD79" s="95"/>
      <c r="CE79" s="95"/>
      <c r="CF79" s="95"/>
      <c r="CG79" s="95"/>
      <c r="CH79" s="95"/>
      <c r="CI79" s="95"/>
      <c r="CJ79" s="95"/>
      <c r="CK79" s="95"/>
      <c r="CL79" s="103"/>
      <c r="CM79" s="95"/>
      <c r="CN79" s="95"/>
      <c r="CO79" s="95"/>
      <c r="CP79" s="95"/>
      <c r="CQ79" s="95"/>
      <c r="CR79" s="95"/>
      <c r="CS79" s="95"/>
      <c r="CT79" s="98"/>
      <c r="CU79" s="98"/>
      <c r="CV79" s="98"/>
      <c r="CW79" s="98"/>
      <c r="CX79" s="98"/>
      <c r="CY79" s="98"/>
      <c r="CZ79" s="98"/>
      <c r="DA79" s="98"/>
      <c r="DB79" s="98"/>
      <c r="DC79" s="98"/>
      <c r="DD79" s="98"/>
      <c r="DE79" s="98"/>
      <c r="DF79" s="98"/>
      <c r="DG79" s="98"/>
      <c r="DH79" s="98"/>
      <c r="DI79" s="98"/>
      <c r="DJ79" s="98"/>
      <c r="DK79" s="98"/>
      <c r="DL79" s="98"/>
      <c r="DM79" s="98"/>
      <c r="DN79" s="98"/>
      <c r="DO79" s="98"/>
      <c r="DP79" s="98"/>
      <c r="DQ79" s="98"/>
      <c r="DR79" s="98"/>
      <c r="DS79" s="98"/>
      <c r="DT79" s="98"/>
      <c r="DU79" s="98"/>
      <c r="DV79" s="98"/>
      <c r="DW79" s="98"/>
      <c r="DX79" s="98"/>
      <c r="DY79" s="98"/>
      <c r="DZ79" s="98"/>
      <c r="EA79" s="98"/>
      <c r="EB79" s="98"/>
      <c r="EC79" s="98"/>
      <c r="ED79" s="98"/>
      <c r="EE79" s="98"/>
      <c r="EF79" s="98"/>
      <c r="EG79" s="98"/>
      <c r="EH79" s="98"/>
      <c r="EI79" s="98"/>
      <c r="EJ79" s="98"/>
      <c r="EK79" s="98"/>
      <c r="EL79" s="98"/>
      <c r="EM79" s="98"/>
      <c r="EN79" s="98"/>
      <c r="EO79" s="98"/>
      <c r="EP79" s="98"/>
      <c r="EQ79" s="98"/>
      <c r="ER79" s="98"/>
      <c r="ES79" s="98"/>
      <c r="ET79" s="98"/>
      <c r="EU79" s="98"/>
      <c r="EV79" s="98"/>
      <c r="EW79" s="98"/>
      <c r="EX79" s="98"/>
      <c r="EY79" s="98"/>
      <c r="EZ79" s="98"/>
      <c r="FA79" s="98"/>
      <c r="FB79" s="98"/>
      <c r="FC79" s="98"/>
      <c r="FD79" s="98"/>
      <c r="FE79" s="98"/>
      <c r="FF79" s="98"/>
      <c r="FG79" s="98"/>
      <c r="FH79" s="98"/>
      <c r="FI79" s="98"/>
      <c r="FJ79" s="98"/>
      <c r="FK79" s="98"/>
      <c r="FL79" s="98"/>
      <c r="FM79" s="98"/>
      <c r="FN79" s="98"/>
      <c r="FO79" s="98"/>
      <c r="FP79" s="96"/>
      <c r="FQ79" s="32"/>
      <c r="FR79" s="32"/>
      <c r="FS79" s="32"/>
      <c r="FT79" s="32"/>
      <c r="FU79" s="32"/>
      <c r="FV79" s="32"/>
      <c r="FW79" s="32"/>
      <c r="FX79" s="32"/>
      <c r="FY79" s="32"/>
      <c r="FZ79" s="32"/>
      <c r="GA79" s="32"/>
      <c r="GB79" s="32"/>
      <c r="GC79" s="32"/>
      <c r="GD79" s="32"/>
      <c r="GE79" s="32"/>
      <c r="GF79" s="32"/>
      <c r="GG79" s="32"/>
      <c r="GH79" s="32"/>
      <c r="GI79" s="32"/>
      <c r="GJ79" s="32"/>
      <c r="GK79" s="32"/>
      <c r="GL79" s="32"/>
      <c r="GM79" s="32"/>
      <c r="GN79" s="32"/>
    </row>
    <row r="80" spans="3:196" x14ac:dyDescent="0.2"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  <c r="AQ80" s="98"/>
      <c r="AR80" s="98"/>
      <c r="AS80" s="98"/>
      <c r="AT80" s="98"/>
      <c r="AU80" s="98"/>
      <c r="AV80" s="98"/>
      <c r="AW80" s="98"/>
      <c r="AX80" s="98"/>
      <c r="AY80" s="98"/>
      <c r="AZ80" s="98"/>
      <c r="BA80" s="98"/>
      <c r="BB80" s="98"/>
      <c r="BC80" s="98"/>
      <c r="BD80" s="98"/>
      <c r="BE80" s="98"/>
      <c r="BF80" s="98"/>
      <c r="BG80" s="98"/>
      <c r="BH80" s="98"/>
      <c r="BI80" s="98"/>
      <c r="BJ80" s="98"/>
      <c r="BK80" s="98"/>
      <c r="BL80" s="98"/>
      <c r="BM80" s="98"/>
      <c r="BN80" s="98"/>
      <c r="BO80" s="98"/>
      <c r="BP80" s="98"/>
      <c r="BQ80" s="98"/>
      <c r="BR80" s="98"/>
      <c r="BS80" s="98"/>
      <c r="BT80" s="98"/>
      <c r="BU80" s="98"/>
      <c r="BV80" s="98"/>
      <c r="BW80" s="98"/>
      <c r="BX80" s="95"/>
      <c r="BY80" s="95"/>
      <c r="BZ80" s="95"/>
      <c r="CA80" s="95"/>
      <c r="CB80" s="95"/>
      <c r="CC80" s="95"/>
      <c r="CD80" s="95"/>
      <c r="CE80" s="95"/>
      <c r="CF80" s="95"/>
      <c r="CG80" s="95"/>
      <c r="CH80" s="95"/>
      <c r="CI80" s="95"/>
      <c r="CJ80" s="95"/>
      <c r="CK80" s="95"/>
      <c r="CL80" s="103"/>
      <c r="CM80" s="95"/>
      <c r="CN80" s="95"/>
      <c r="CO80" s="95"/>
      <c r="CP80" s="95"/>
      <c r="CQ80" s="95"/>
      <c r="CR80" s="95"/>
      <c r="CS80" s="95"/>
      <c r="CT80" s="98"/>
      <c r="CU80" s="98"/>
      <c r="CV80" s="98"/>
      <c r="CW80" s="98"/>
      <c r="CX80" s="98"/>
      <c r="CY80" s="98"/>
      <c r="CZ80" s="98"/>
      <c r="DA80" s="98"/>
      <c r="DB80" s="98"/>
      <c r="DC80" s="98"/>
      <c r="DD80" s="98"/>
      <c r="DE80" s="98"/>
      <c r="DF80" s="98"/>
      <c r="DG80" s="98"/>
      <c r="DH80" s="98"/>
      <c r="DI80" s="98"/>
      <c r="DJ80" s="98"/>
      <c r="DK80" s="98"/>
      <c r="DL80" s="98"/>
      <c r="DM80" s="98"/>
      <c r="DN80" s="98"/>
      <c r="DO80" s="98"/>
      <c r="DP80" s="98"/>
      <c r="DQ80" s="98"/>
      <c r="DR80" s="98"/>
      <c r="DS80" s="98"/>
      <c r="DT80" s="98"/>
      <c r="DU80" s="98"/>
      <c r="DV80" s="98"/>
      <c r="DW80" s="98"/>
      <c r="DX80" s="98"/>
      <c r="DY80" s="98"/>
      <c r="DZ80" s="98"/>
      <c r="EA80" s="98"/>
      <c r="EB80" s="98"/>
      <c r="EC80" s="98"/>
      <c r="ED80" s="98"/>
      <c r="EE80" s="98"/>
      <c r="EF80" s="98"/>
      <c r="EG80" s="98"/>
      <c r="EH80" s="98"/>
      <c r="EI80" s="98"/>
      <c r="EJ80" s="98"/>
      <c r="EK80" s="98"/>
      <c r="EL80" s="98"/>
      <c r="EM80" s="98"/>
      <c r="EN80" s="98"/>
      <c r="EO80" s="98"/>
      <c r="EP80" s="98"/>
      <c r="EQ80" s="98"/>
      <c r="ER80" s="98"/>
      <c r="ES80" s="98"/>
      <c r="ET80" s="98"/>
      <c r="EU80" s="98"/>
      <c r="EV80" s="98"/>
      <c r="EW80" s="98"/>
      <c r="EX80" s="98"/>
      <c r="EY80" s="98"/>
      <c r="EZ80" s="98"/>
      <c r="FA80" s="98"/>
      <c r="FB80" s="98"/>
      <c r="FC80" s="98"/>
      <c r="FD80" s="98"/>
      <c r="FE80" s="98"/>
      <c r="FF80" s="98"/>
      <c r="FG80" s="98"/>
      <c r="FH80" s="98"/>
      <c r="FI80" s="98"/>
      <c r="FJ80" s="98"/>
      <c r="FK80" s="98"/>
      <c r="FL80" s="98"/>
      <c r="FM80" s="98"/>
      <c r="FN80" s="98"/>
      <c r="FO80" s="98"/>
      <c r="FP80" s="96"/>
      <c r="FQ80" s="32"/>
      <c r="FR80" s="32"/>
      <c r="FS80" s="32"/>
      <c r="FT80" s="32"/>
      <c r="FU80" s="32"/>
      <c r="FV80" s="32"/>
      <c r="FW80" s="32"/>
      <c r="FX80" s="32"/>
      <c r="FY80" s="32"/>
      <c r="FZ80" s="32"/>
      <c r="GA80" s="32"/>
      <c r="GB80" s="32"/>
      <c r="GC80" s="32"/>
      <c r="GD80" s="32"/>
      <c r="GE80" s="32"/>
      <c r="GF80" s="32"/>
      <c r="GG80" s="32"/>
      <c r="GH80" s="32"/>
      <c r="GI80" s="32"/>
      <c r="GJ80" s="32"/>
      <c r="GK80" s="32"/>
      <c r="GL80" s="32"/>
      <c r="GM80" s="32"/>
      <c r="GN80" s="32"/>
    </row>
    <row r="81" spans="3:196" x14ac:dyDescent="0.2"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8"/>
      <c r="O81" s="98"/>
      <c r="P81" s="98"/>
      <c r="Q81" s="98"/>
      <c r="R81" s="98"/>
      <c r="S81" s="98"/>
      <c r="T81" s="98"/>
      <c r="U81" s="98"/>
      <c r="V81" s="98"/>
      <c r="W81" s="9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  <c r="AQ81" s="98"/>
      <c r="AR81" s="98"/>
      <c r="AS81" s="98"/>
      <c r="AT81" s="98"/>
      <c r="AU81" s="98"/>
      <c r="AV81" s="98"/>
      <c r="AW81" s="98"/>
      <c r="AX81" s="98"/>
      <c r="AY81" s="98"/>
      <c r="AZ81" s="98"/>
      <c r="BA81" s="98"/>
      <c r="BB81" s="98"/>
      <c r="BC81" s="98"/>
      <c r="BD81" s="98"/>
      <c r="BE81" s="98"/>
      <c r="BF81" s="98"/>
      <c r="BG81" s="98"/>
      <c r="BH81" s="98"/>
      <c r="BI81" s="98"/>
      <c r="BJ81" s="98"/>
      <c r="BK81" s="98"/>
      <c r="BL81" s="98"/>
      <c r="BM81" s="98"/>
      <c r="BN81" s="98"/>
      <c r="BO81" s="98"/>
      <c r="BP81" s="98"/>
      <c r="BQ81" s="98"/>
      <c r="BR81" s="98"/>
      <c r="BS81" s="98"/>
      <c r="BT81" s="98"/>
      <c r="BU81" s="98"/>
      <c r="BV81" s="98"/>
      <c r="BW81" s="98"/>
      <c r="BX81" s="95"/>
      <c r="BY81" s="95"/>
      <c r="BZ81" s="95"/>
      <c r="CA81" s="95"/>
      <c r="CB81" s="95"/>
      <c r="CC81" s="95"/>
      <c r="CD81" s="95"/>
      <c r="CE81" s="95"/>
      <c r="CF81" s="95"/>
      <c r="CG81" s="95"/>
      <c r="CH81" s="95"/>
      <c r="CI81" s="95"/>
      <c r="CJ81" s="95"/>
      <c r="CK81" s="95"/>
      <c r="CL81" s="103"/>
      <c r="CM81" s="95"/>
      <c r="CN81" s="95"/>
      <c r="CO81" s="95"/>
      <c r="CP81" s="95"/>
      <c r="CQ81" s="95"/>
      <c r="CR81" s="95"/>
      <c r="CS81" s="95"/>
      <c r="CT81" s="98"/>
      <c r="CU81" s="98"/>
      <c r="CV81" s="98"/>
      <c r="CW81" s="98"/>
      <c r="CX81" s="98"/>
      <c r="CY81" s="98"/>
      <c r="CZ81" s="98"/>
      <c r="DA81" s="98"/>
      <c r="DB81" s="98"/>
      <c r="DC81" s="98"/>
      <c r="DD81" s="98"/>
      <c r="DE81" s="98"/>
      <c r="DF81" s="98"/>
      <c r="DG81" s="98"/>
      <c r="DH81" s="98"/>
      <c r="DI81" s="98"/>
      <c r="DJ81" s="98"/>
      <c r="DK81" s="98"/>
      <c r="DL81" s="98"/>
      <c r="DM81" s="98"/>
      <c r="DN81" s="98"/>
      <c r="DO81" s="98"/>
      <c r="DP81" s="98"/>
      <c r="DQ81" s="98"/>
      <c r="DR81" s="98"/>
      <c r="DS81" s="98"/>
      <c r="DT81" s="98"/>
      <c r="DU81" s="98"/>
      <c r="DV81" s="98"/>
      <c r="DW81" s="98"/>
      <c r="DX81" s="98"/>
      <c r="DY81" s="98"/>
      <c r="DZ81" s="98"/>
      <c r="EA81" s="98"/>
      <c r="EB81" s="98"/>
      <c r="EC81" s="98"/>
      <c r="ED81" s="98"/>
      <c r="EE81" s="98"/>
      <c r="EF81" s="98"/>
      <c r="EG81" s="98"/>
      <c r="EH81" s="98"/>
      <c r="EI81" s="98"/>
      <c r="EJ81" s="98"/>
      <c r="EK81" s="98"/>
      <c r="EL81" s="98"/>
      <c r="EM81" s="98"/>
      <c r="EN81" s="98"/>
      <c r="EO81" s="98"/>
      <c r="EP81" s="98"/>
      <c r="EQ81" s="98"/>
      <c r="ER81" s="98"/>
      <c r="ES81" s="98"/>
      <c r="ET81" s="98"/>
      <c r="EU81" s="98"/>
      <c r="EV81" s="98"/>
      <c r="EW81" s="98"/>
      <c r="EX81" s="98"/>
      <c r="EY81" s="98"/>
      <c r="EZ81" s="98"/>
      <c r="FA81" s="98"/>
      <c r="FB81" s="98"/>
      <c r="FC81" s="98"/>
      <c r="FD81" s="98"/>
      <c r="FE81" s="98"/>
      <c r="FF81" s="98"/>
      <c r="FG81" s="98"/>
      <c r="FH81" s="98"/>
      <c r="FI81" s="98"/>
      <c r="FJ81" s="98"/>
      <c r="FK81" s="98"/>
      <c r="FL81" s="98"/>
      <c r="FM81" s="98"/>
      <c r="FN81" s="98"/>
      <c r="FO81" s="98"/>
      <c r="FP81" s="96"/>
      <c r="FQ81" s="32"/>
      <c r="FR81" s="32"/>
      <c r="FS81" s="32"/>
      <c r="FT81" s="32"/>
      <c r="FU81" s="32"/>
      <c r="FV81" s="32"/>
      <c r="FW81" s="32"/>
      <c r="FX81" s="32"/>
      <c r="FY81" s="32"/>
      <c r="FZ81" s="32"/>
      <c r="GA81" s="32"/>
      <c r="GB81" s="32"/>
      <c r="GC81" s="32"/>
      <c r="GD81" s="32"/>
      <c r="GE81" s="32"/>
      <c r="GF81" s="32"/>
      <c r="GG81" s="32"/>
      <c r="GH81" s="32"/>
      <c r="GI81" s="32"/>
      <c r="GJ81" s="32"/>
      <c r="GK81" s="32"/>
      <c r="GL81" s="32"/>
      <c r="GM81" s="32"/>
      <c r="GN81" s="32"/>
    </row>
    <row r="82" spans="3:196" x14ac:dyDescent="0.2"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98"/>
      <c r="S82" s="98"/>
      <c r="T82" s="98"/>
      <c r="U82" s="98"/>
      <c r="V82" s="98"/>
      <c r="W82" s="9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  <c r="AQ82" s="98"/>
      <c r="AR82" s="98"/>
      <c r="AS82" s="98"/>
      <c r="AT82" s="98"/>
      <c r="AU82" s="98"/>
      <c r="AV82" s="98"/>
      <c r="AW82" s="98"/>
      <c r="AX82" s="98"/>
      <c r="AY82" s="98"/>
      <c r="AZ82" s="98"/>
      <c r="BA82" s="98"/>
      <c r="BB82" s="98"/>
      <c r="BC82" s="98"/>
      <c r="BD82" s="98"/>
      <c r="BE82" s="98"/>
      <c r="BF82" s="98"/>
      <c r="BG82" s="98"/>
      <c r="BH82" s="98"/>
      <c r="BI82" s="98"/>
      <c r="BJ82" s="98"/>
      <c r="BK82" s="98"/>
      <c r="BL82" s="98"/>
      <c r="BM82" s="98"/>
      <c r="BN82" s="98"/>
      <c r="BO82" s="98"/>
      <c r="BP82" s="98"/>
      <c r="BQ82" s="98"/>
      <c r="BR82" s="98"/>
      <c r="BS82" s="98"/>
      <c r="BT82" s="98"/>
      <c r="BU82" s="98"/>
      <c r="BV82" s="98"/>
      <c r="BW82" s="98"/>
      <c r="BX82" s="95"/>
      <c r="BY82" s="95"/>
      <c r="BZ82" s="95"/>
      <c r="CA82" s="95"/>
      <c r="CB82" s="95"/>
      <c r="CC82" s="95"/>
      <c r="CD82" s="95"/>
      <c r="CE82" s="95"/>
      <c r="CF82" s="95"/>
      <c r="CG82" s="95"/>
      <c r="CH82" s="95"/>
      <c r="CI82" s="95"/>
      <c r="CJ82" s="95"/>
      <c r="CK82" s="95"/>
      <c r="CL82" s="103"/>
      <c r="CM82" s="95"/>
      <c r="CN82" s="95"/>
      <c r="CO82" s="95"/>
      <c r="CP82" s="95"/>
      <c r="CQ82" s="95"/>
      <c r="CR82" s="95"/>
      <c r="CS82" s="95"/>
      <c r="CT82" s="98"/>
      <c r="CU82" s="98"/>
      <c r="CV82" s="98"/>
      <c r="CW82" s="98"/>
      <c r="CX82" s="98"/>
      <c r="CY82" s="98"/>
      <c r="CZ82" s="98"/>
      <c r="DA82" s="98"/>
      <c r="DB82" s="98"/>
      <c r="DC82" s="98"/>
      <c r="DD82" s="98"/>
      <c r="DE82" s="98"/>
      <c r="DF82" s="98"/>
      <c r="DG82" s="98"/>
      <c r="DH82" s="98"/>
      <c r="DI82" s="98"/>
      <c r="DJ82" s="98"/>
      <c r="DK82" s="98"/>
      <c r="DL82" s="98"/>
      <c r="DM82" s="98"/>
      <c r="DN82" s="98"/>
      <c r="DO82" s="98"/>
      <c r="DP82" s="98"/>
      <c r="DQ82" s="98"/>
      <c r="DR82" s="98"/>
      <c r="DS82" s="98"/>
      <c r="DT82" s="98"/>
      <c r="DU82" s="98"/>
      <c r="DV82" s="98"/>
      <c r="DW82" s="98"/>
      <c r="DX82" s="98"/>
      <c r="DY82" s="98"/>
      <c r="DZ82" s="98"/>
      <c r="EA82" s="98"/>
      <c r="EB82" s="98"/>
      <c r="EC82" s="98"/>
      <c r="ED82" s="98"/>
      <c r="EE82" s="98"/>
      <c r="EF82" s="98"/>
      <c r="EG82" s="98"/>
      <c r="EH82" s="98"/>
      <c r="EI82" s="98"/>
      <c r="EJ82" s="98"/>
      <c r="EK82" s="98"/>
      <c r="EL82" s="98"/>
      <c r="EM82" s="98"/>
      <c r="EN82" s="98"/>
      <c r="EO82" s="98"/>
      <c r="EP82" s="98"/>
      <c r="EQ82" s="98"/>
      <c r="ER82" s="98"/>
      <c r="ES82" s="98"/>
      <c r="ET82" s="98"/>
      <c r="EU82" s="98"/>
      <c r="EV82" s="98"/>
      <c r="EW82" s="98"/>
      <c r="EX82" s="98"/>
      <c r="EY82" s="98"/>
      <c r="EZ82" s="98"/>
      <c r="FA82" s="98"/>
      <c r="FB82" s="98"/>
      <c r="FC82" s="98"/>
      <c r="FD82" s="98"/>
      <c r="FE82" s="98"/>
      <c r="FF82" s="98"/>
      <c r="FG82" s="98"/>
      <c r="FH82" s="98"/>
      <c r="FI82" s="98"/>
      <c r="FJ82" s="98"/>
      <c r="FK82" s="98"/>
      <c r="FL82" s="98"/>
      <c r="FM82" s="98"/>
      <c r="FN82" s="98"/>
      <c r="FO82" s="98"/>
      <c r="FP82" s="96"/>
      <c r="FQ82" s="32"/>
      <c r="FR82" s="32"/>
      <c r="FS82" s="32"/>
      <c r="FT82" s="32"/>
      <c r="FU82" s="32"/>
      <c r="FV82" s="32"/>
      <c r="FW82" s="32"/>
      <c r="FX82" s="32"/>
      <c r="FY82" s="32"/>
      <c r="FZ82" s="32"/>
      <c r="GA82" s="32"/>
      <c r="GB82" s="32"/>
      <c r="GC82" s="32"/>
      <c r="GD82" s="32"/>
      <c r="GE82" s="32"/>
      <c r="GF82" s="32"/>
      <c r="GG82" s="32"/>
      <c r="GH82" s="32"/>
      <c r="GI82" s="32"/>
      <c r="GJ82" s="32"/>
      <c r="GK82" s="32"/>
      <c r="GL82" s="32"/>
      <c r="GM82" s="32"/>
      <c r="GN82" s="32"/>
    </row>
    <row r="83" spans="3:196" x14ac:dyDescent="0.2"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  <c r="W83" s="98"/>
      <c r="X83" s="98"/>
      <c r="Y83" s="98"/>
      <c r="Z83" s="98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  <c r="AQ83" s="98"/>
      <c r="AR83" s="98"/>
      <c r="AS83" s="98"/>
      <c r="AT83" s="98"/>
      <c r="AU83" s="98"/>
      <c r="AV83" s="98"/>
      <c r="AW83" s="98"/>
      <c r="AX83" s="98"/>
      <c r="AY83" s="98"/>
      <c r="AZ83" s="98"/>
      <c r="BA83" s="98"/>
      <c r="BB83" s="98"/>
      <c r="BC83" s="98"/>
      <c r="BD83" s="98"/>
      <c r="BE83" s="98"/>
      <c r="BF83" s="98"/>
      <c r="BG83" s="98"/>
      <c r="BH83" s="98"/>
      <c r="BI83" s="98"/>
      <c r="BJ83" s="98"/>
      <c r="BK83" s="98"/>
      <c r="BL83" s="98"/>
      <c r="BM83" s="98"/>
      <c r="BN83" s="98"/>
      <c r="BO83" s="98"/>
      <c r="BP83" s="98"/>
      <c r="BQ83" s="98"/>
      <c r="BR83" s="98"/>
      <c r="BS83" s="98"/>
      <c r="BT83" s="98"/>
      <c r="BU83" s="98"/>
      <c r="BV83" s="98"/>
      <c r="BW83" s="98"/>
      <c r="BX83" s="95"/>
      <c r="BY83" s="95"/>
      <c r="BZ83" s="95"/>
      <c r="CA83" s="95"/>
      <c r="CB83" s="95"/>
      <c r="CC83" s="95"/>
      <c r="CD83" s="95"/>
      <c r="CE83" s="95"/>
      <c r="CF83" s="95"/>
      <c r="CG83" s="95"/>
      <c r="CH83" s="95"/>
      <c r="CI83" s="95"/>
      <c r="CJ83" s="95"/>
      <c r="CK83" s="95"/>
      <c r="CL83" s="103"/>
      <c r="CM83" s="95"/>
      <c r="CN83" s="95"/>
      <c r="CO83" s="95"/>
      <c r="CP83" s="95"/>
      <c r="CQ83" s="95"/>
      <c r="CR83" s="95"/>
      <c r="CS83" s="95"/>
      <c r="CT83" s="98"/>
      <c r="CU83" s="98"/>
      <c r="CV83" s="98"/>
      <c r="CW83" s="98"/>
      <c r="CX83" s="98"/>
      <c r="CY83" s="98"/>
      <c r="CZ83" s="98"/>
      <c r="DA83" s="98"/>
      <c r="DB83" s="98"/>
      <c r="DC83" s="98"/>
      <c r="DD83" s="98"/>
      <c r="DE83" s="98"/>
      <c r="DF83" s="98"/>
      <c r="DG83" s="98"/>
      <c r="DH83" s="98"/>
      <c r="DI83" s="98"/>
      <c r="DJ83" s="98"/>
      <c r="DK83" s="98"/>
      <c r="DL83" s="98"/>
      <c r="DM83" s="98"/>
      <c r="DN83" s="98"/>
      <c r="DO83" s="98"/>
      <c r="DP83" s="98"/>
      <c r="DQ83" s="98"/>
      <c r="DR83" s="98"/>
      <c r="DS83" s="98"/>
      <c r="DT83" s="98"/>
      <c r="DU83" s="98"/>
      <c r="DV83" s="98"/>
      <c r="DW83" s="98"/>
      <c r="DX83" s="98"/>
      <c r="DY83" s="98"/>
      <c r="DZ83" s="98"/>
      <c r="EA83" s="98"/>
      <c r="EB83" s="98"/>
      <c r="EC83" s="98"/>
      <c r="ED83" s="98"/>
      <c r="EE83" s="98"/>
      <c r="EF83" s="98"/>
      <c r="EG83" s="98"/>
      <c r="EH83" s="98"/>
      <c r="EI83" s="98"/>
      <c r="EJ83" s="98"/>
      <c r="EK83" s="98"/>
      <c r="EL83" s="98"/>
      <c r="EM83" s="98"/>
      <c r="EN83" s="98"/>
      <c r="EO83" s="98"/>
      <c r="EP83" s="98"/>
      <c r="EQ83" s="98"/>
      <c r="ER83" s="98"/>
      <c r="ES83" s="98"/>
      <c r="ET83" s="98"/>
      <c r="EU83" s="98"/>
      <c r="EV83" s="98"/>
      <c r="EW83" s="98"/>
      <c r="EX83" s="98"/>
      <c r="EY83" s="98"/>
      <c r="EZ83" s="98"/>
      <c r="FA83" s="98"/>
      <c r="FB83" s="98"/>
      <c r="FC83" s="98"/>
      <c r="FD83" s="98"/>
      <c r="FE83" s="98"/>
      <c r="FF83" s="98"/>
      <c r="FG83" s="98"/>
      <c r="FH83" s="98"/>
      <c r="FI83" s="98"/>
      <c r="FJ83" s="98"/>
      <c r="FK83" s="98"/>
      <c r="FL83" s="98"/>
      <c r="FM83" s="98"/>
      <c r="FN83" s="98"/>
      <c r="FO83" s="98"/>
      <c r="FP83" s="96"/>
      <c r="FQ83" s="32"/>
      <c r="FR83" s="32"/>
      <c r="FS83" s="32"/>
      <c r="FT83" s="32"/>
      <c r="FU83" s="32"/>
      <c r="FV83" s="32"/>
      <c r="FW83" s="32"/>
      <c r="FX83" s="32"/>
      <c r="FY83" s="32"/>
      <c r="FZ83" s="32"/>
      <c r="GA83" s="32"/>
      <c r="GB83" s="32"/>
      <c r="GC83" s="32"/>
      <c r="GD83" s="32"/>
      <c r="GE83" s="32"/>
      <c r="GF83" s="32"/>
      <c r="GG83" s="32"/>
      <c r="GH83" s="32"/>
      <c r="GI83" s="32"/>
      <c r="GJ83" s="32"/>
      <c r="GK83" s="32"/>
      <c r="GL83" s="32"/>
      <c r="GM83" s="32"/>
      <c r="GN83" s="32"/>
    </row>
    <row r="84" spans="3:196" x14ac:dyDescent="0.2"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8"/>
      <c r="U84" s="98"/>
      <c r="V84" s="98"/>
      <c r="W84" s="98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  <c r="AQ84" s="98"/>
      <c r="AR84" s="98"/>
      <c r="AS84" s="98"/>
      <c r="AT84" s="98"/>
      <c r="AU84" s="98"/>
      <c r="AV84" s="98"/>
      <c r="AW84" s="98"/>
      <c r="AX84" s="98"/>
      <c r="AY84" s="98"/>
      <c r="AZ84" s="98"/>
      <c r="BA84" s="98"/>
      <c r="BB84" s="98"/>
      <c r="BC84" s="98"/>
      <c r="BD84" s="98"/>
      <c r="BE84" s="98"/>
      <c r="BF84" s="98"/>
      <c r="BG84" s="98"/>
      <c r="BH84" s="98"/>
      <c r="BI84" s="98"/>
      <c r="BJ84" s="98"/>
      <c r="BK84" s="98"/>
      <c r="BL84" s="98"/>
      <c r="BM84" s="98"/>
      <c r="BN84" s="98"/>
      <c r="BO84" s="98"/>
      <c r="BP84" s="98"/>
      <c r="BQ84" s="98"/>
      <c r="BR84" s="98"/>
      <c r="BS84" s="98"/>
      <c r="BT84" s="98"/>
      <c r="BU84" s="98"/>
      <c r="BV84" s="98"/>
      <c r="BW84" s="98"/>
      <c r="BX84" s="95"/>
      <c r="BY84" s="95"/>
      <c r="BZ84" s="95"/>
      <c r="CA84" s="95"/>
      <c r="CB84" s="95"/>
      <c r="CC84" s="95"/>
      <c r="CD84" s="95"/>
      <c r="CE84" s="95"/>
      <c r="CF84" s="95"/>
      <c r="CG84" s="95"/>
      <c r="CH84" s="95"/>
      <c r="CI84" s="95"/>
      <c r="CJ84" s="95"/>
      <c r="CK84" s="95"/>
      <c r="CL84" s="103"/>
      <c r="CM84" s="95"/>
      <c r="CN84" s="95"/>
      <c r="CO84" s="95"/>
      <c r="CP84" s="95"/>
      <c r="CQ84" s="95"/>
      <c r="CR84" s="95"/>
      <c r="CS84" s="95"/>
      <c r="CT84" s="98"/>
      <c r="CU84" s="98"/>
      <c r="CV84" s="98"/>
      <c r="CW84" s="98"/>
      <c r="CX84" s="98"/>
      <c r="CY84" s="98"/>
      <c r="CZ84" s="98"/>
      <c r="DA84" s="98"/>
      <c r="DB84" s="98"/>
      <c r="DC84" s="98"/>
      <c r="DD84" s="98"/>
      <c r="DE84" s="98"/>
      <c r="DF84" s="98"/>
      <c r="DG84" s="98"/>
      <c r="DH84" s="98"/>
      <c r="DI84" s="98"/>
      <c r="DJ84" s="98"/>
      <c r="DK84" s="98"/>
      <c r="DL84" s="98"/>
      <c r="DM84" s="98"/>
      <c r="DN84" s="98"/>
      <c r="DO84" s="98"/>
      <c r="DP84" s="98"/>
      <c r="DQ84" s="98"/>
      <c r="DR84" s="98"/>
      <c r="DS84" s="98"/>
      <c r="DT84" s="98"/>
      <c r="DU84" s="98"/>
      <c r="DV84" s="98"/>
      <c r="DW84" s="98"/>
      <c r="DX84" s="98"/>
      <c r="DY84" s="98"/>
      <c r="DZ84" s="98"/>
      <c r="EA84" s="98"/>
      <c r="EB84" s="98"/>
      <c r="EC84" s="98"/>
      <c r="ED84" s="98"/>
      <c r="EE84" s="98"/>
      <c r="EF84" s="98"/>
      <c r="EG84" s="98"/>
      <c r="EH84" s="98"/>
      <c r="EI84" s="98"/>
      <c r="EJ84" s="98"/>
      <c r="EK84" s="98"/>
      <c r="EL84" s="98"/>
      <c r="EM84" s="98"/>
      <c r="EN84" s="98"/>
      <c r="EO84" s="98"/>
      <c r="EP84" s="98"/>
      <c r="EQ84" s="98"/>
      <c r="ER84" s="98"/>
      <c r="ES84" s="98"/>
      <c r="ET84" s="98"/>
      <c r="EU84" s="98"/>
      <c r="EV84" s="98"/>
      <c r="EW84" s="98"/>
      <c r="EX84" s="98"/>
      <c r="EY84" s="98"/>
      <c r="EZ84" s="98"/>
      <c r="FA84" s="98"/>
      <c r="FB84" s="98"/>
      <c r="FC84" s="98"/>
      <c r="FD84" s="98"/>
      <c r="FE84" s="98"/>
      <c r="FF84" s="98"/>
      <c r="FG84" s="98"/>
      <c r="FH84" s="98"/>
      <c r="FI84" s="98"/>
      <c r="FJ84" s="98"/>
      <c r="FK84" s="98"/>
      <c r="FL84" s="98"/>
      <c r="FM84" s="98"/>
      <c r="FN84" s="98"/>
      <c r="FO84" s="98"/>
      <c r="FP84" s="96"/>
      <c r="FQ84" s="32"/>
      <c r="FR84" s="32"/>
      <c r="FS84" s="32"/>
      <c r="FT84" s="32"/>
      <c r="FU84" s="32"/>
      <c r="FV84" s="32"/>
      <c r="FW84" s="32"/>
      <c r="FX84" s="32"/>
      <c r="FY84" s="32"/>
      <c r="FZ84" s="32"/>
      <c r="GA84" s="32"/>
      <c r="GB84" s="32"/>
      <c r="GC84" s="32"/>
      <c r="GD84" s="32"/>
      <c r="GE84" s="32"/>
      <c r="GF84" s="32"/>
      <c r="GG84" s="32"/>
      <c r="GH84" s="32"/>
      <c r="GI84" s="32"/>
      <c r="GJ84" s="32"/>
      <c r="GK84" s="32"/>
      <c r="GL84" s="32"/>
      <c r="GM84" s="32"/>
      <c r="GN84" s="32"/>
    </row>
    <row r="85" spans="3:196" x14ac:dyDescent="0.2"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8"/>
      <c r="S85" s="98"/>
      <c r="T85" s="98"/>
      <c r="U85" s="98"/>
      <c r="V85" s="98"/>
      <c r="W85" s="98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  <c r="AQ85" s="98"/>
      <c r="AR85" s="98"/>
      <c r="AS85" s="98"/>
      <c r="AT85" s="98"/>
      <c r="AU85" s="98"/>
      <c r="AV85" s="98"/>
      <c r="AW85" s="98"/>
      <c r="AX85" s="98"/>
      <c r="AY85" s="98"/>
      <c r="AZ85" s="98"/>
      <c r="BA85" s="98"/>
      <c r="BB85" s="98"/>
      <c r="BC85" s="98"/>
      <c r="BD85" s="98"/>
      <c r="BE85" s="98"/>
      <c r="BF85" s="98"/>
      <c r="BG85" s="98"/>
      <c r="BH85" s="98"/>
      <c r="BI85" s="98"/>
      <c r="BJ85" s="98"/>
      <c r="BK85" s="98"/>
      <c r="BL85" s="98"/>
      <c r="BM85" s="98"/>
      <c r="BN85" s="98"/>
      <c r="BO85" s="98"/>
      <c r="BP85" s="98"/>
      <c r="BQ85" s="98"/>
      <c r="BR85" s="98"/>
      <c r="BS85" s="98"/>
      <c r="BT85" s="98"/>
      <c r="BU85" s="98"/>
      <c r="BV85" s="98"/>
      <c r="BW85" s="98"/>
      <c r="BX85" s="95"/>
      <c r="BY85" s="95"/>
      <c r="BZ85" s="95"/>
      <c r="CA85" s="95"/>
      <c r="CB85" s="95"/>
      <c r="CC85" s="95"/>
      <c r="CD85" s="95"/>
      <c r="CE85" s="95"/>
      <c r="CF85" s="95"/>
      <c r="CG85" s="95"/>
      <c r="CH85" s="95"/>
      <c r="CI85" s="95"/>
      <c r="CJ85" s="95"/>
      <c r="CK85" s="95"/>
      <c r="CL85" s="103"/>
      <c r="CM85" s="95"/>
      <c r="CN85" s="95"/>
      <c r="CO85" s="95"/>
      <c r="CP85" s="95"/>
      <c r="CQ85" s="95"/>
      <c r="CR85" s="95"/>
      <c r="CS85" s="95"/>
      <c r="CT85" s="98"/>
      <c r="CU85" s="98"/>
      <c r="CV85" s="98"/>
      <c r="CW85" s="98"/>
      <c r="CX85" s="98"/>
      <c r="CY85" s="98"/>
      <c r="CZ85" s="98"/>
      <c r="DA85" s="98"/>
      <c r="DB85" s="98"/>
      <c r="DC85" s="98"/>
      <c r="DD85" s="98"/>
      <c r="DE85" s="98"/>
      <c r="DF85" s="98"/>
      <c r="DG85" s="98"/>
      <c r="DH85" s="98"/>
      <c r="DI85" s="98"/>
      <c r="DJ85" s="98"/>
      <c r="DK85" s="98"/>
      <c r="DL85" s="98"/>
      <c r="DM85" s="98"/>
      <c r="DN85" s="98"/>
      <c r="DO85" s="98"/>
      <c r="DP85" s="98"/>
      <c r="DQ85" s="98"/>
      <c r="DR85" s="98"/>
      <c r="DS85" s="98"/>
      <c r="DT85" s="98"/>
      <c r="DU85" s="98"/>
      <c r="DV85" s="98"/>
      <c r="DW85" s="98"/>
      <c r="DX85" s="98"/>
      <c r="DY85" s="98"/>
      <c r="DZ85" s="98"/>
      <c r="EA85" s="98"/>
      <c r="EB85" s="98"/>
      <c r="EC85" s="98"/>
      <c r="ED85" s="98"/>
      <c r="EE85" s="98"/>
      <c r="EF85" s="98"/>
      <c r="EG85" s="98"/>
      <c r="EH85" s="98"/>
      <c r="EI85" s="98"/>
      <c r="EJ85" s="98"/>
      <c r="EK85" s="98"/>
      <c r="EL85" s="98"/>
      <c r="EM85" s="98"/>
      <c r="EN85" s="98"/>
      <c r="EO85" s="98"/>
      <c r="EP85" s="98"/>
      <c r="EQ85" s="98"/>
      <c r="ER85" s="98"/>
      <c r="ES85" s="98"/>
      <c r="ET85" s="98"/>
      <c r="EU85" s="98"/>
      <c r="EV85" s="98"/>
      <c r="EW85" s="98"/>
      <c r="EX85" s="98"/>
      <c r="EY85" s="98"/>
      <c r="EZ85" s="98"/>
      <c r="FA85" s="98"/>
      <c r="FB85" s="98"/>
      <c r="FC85" s="98"/>
      <c r="FD85" s="98"/>
      <c r="FE85" s="98"/>
      <c r="FF85" s="98"/>
      <c r="FG85" s="98"/>
      <c r="FH85" s="98"/>
      <c r="FI85" s="98"/>
      <c r="FJ85" s="98"/>
      <c r="FK85" s="98"/>
      <c r="FL85" s="98"/>
      <c r="FM85" s="98"/>
      <c r="FN85" s="98"/>
      <c r="FO85" s="98"/>
      <c r="FP85" s="96"/>
      <c r="FQ85" s="32"/>
      <c r="FR85" s="32"/>
      <c r="FS85" s="32"/>
      <c r="FT85" s="32"/>
      <c r="FU85" s="32"/>
      <c r="FV85" s="32"/>
      <c r="FW85" s="32"/>
      <c r="FX85" s="32"/>
      <c r="FY85" s="32"/>
      <c r="FZ85" s="32"/>
      <c r="GA85" s="32"/>
      <c r="GB85" s="32"/>
      <c r="GC85" s="32"/>
      <c r="GD85" s="32"/>
      <c r="GE85" s="32"/>
      <c r="GF85" s="32"/>
      <c r="GG85" s="32"/>
      <c r="GH85" s="32"/>
      <c r="GI85" s="32"/>
      <c r="GJ85" s="32"/>
      <c r="GK85" s="32"/>
      <c r="GL85" s="32"/>
      <c r="GM85" s="32"/>
      <c r="GN85" s="32"/>
    </row>
    <row r="86" spans="3:196" x14ac:dyDescent="0.2"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  <c r="S86" s="98"/>
      <c r="T86" s="98"/>
      <c r="U86" s="98"/>
      <c r="V86" s="98"/>
      <c r="W86" s="98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  <c r="AQ86" s="98"/>
      <c r="AR86" s="98"/>
      <c r="AS86" s="98"/>
      <c r="AT86" s="98"/>
      <c r="AU86" s="98"/>
      <c r="AV86" s="98"/>
      <c r="AW86" s="98"/>
      <c r="AX86" s="98"/>
      <c r="AY86" s="98"/>
      <c r="AZ86" s="98"/>
      <c r="BA86" s="98"/>
      <c r="BB86" s="98"/>
      <c r="BC86" s="98"/>
      <c r="BD86" s="98"/>
      <c r="BE86" s="98"/>
      <c r="BF86" s="98"/>
      <c r="BG86" s="98"/>
      <c r="BH86" s="98"/>
      <c r="BI86" s="98"/>
      <c r="BJ86" s="98"/>
      <c r="BK86" s="98"/>
      <c r="BL86" s="98"/>
      <c r="BM86" s="98"/>
      <c r="BN86" s="98"/>
      <c r="BO86" s="98"/>
      <c r="BP86" s="98"/>
      <c r="BQ86" s="98"/>
      <c r="BR86" s="98"/>
      <c r="BS86" s="98"/>
      <c r="BT86" s="98"/>
      <c r="BU86" s="98"/>
      <c r="BV86" s="98"/>
      <c r="BW86" s="98"/>
      <c r="BX86" s="95"/>
      <c r="BY86" s="95"/>
      <c r="BZ86" s="95"/>
      <c r="CA86" s="95"/>
      <c r="CB86" s="95"/>
      <c r="CC86" s="95"/>
      <c r="CD86" s="95"/>
      <c r="CE86" s="95"/>
      <c r="CF86" s="95"/>
      <c r="CG86" s="95"/>
      <c r="CH86" s="95"/>
      <c r="CI86" s="95"/>
      <c r="CJ86" s="95"/>
      <c r="CK86" s="95"/>
      <c r="CL86" s="103"/>
      <c r="CM86" s="95"/>
      <c r="CN86" s="95"/>
      <c r="CO86" s="95"/>
      <c r="CP86" s="95"/>
      <c r="CQ86" s="95"/>
      <c r="CR86" s="95"/>
      <c r="CS86" s="95"/>
      <c r="CT86" s="98"/>
      <c r="CU86" s="98"/>
      <c r="CV86" s="98"/>
      <c r="CW86" s="98"/>
      <c r="CX86" s="98"/>
      <c r="CY86" s="98"/>
      <c r="CZ86" s="98"/>
      <c r="DA86" s="98"/>
      <c r="DB86" s="98"/>
      <c r="DC86" s="98"/>
      <c r="DD86" s="98"/>
      <c r="DE86" s="98"/>
      <c r="DF86" s="98"/>
      <c r="DG86" s="98"/>
      <c r="DH86" s="98"/>
      <c r="DI86" s="98"/>
      <c r="DJ86" s="98"/>
      <c r="DK86" s="98"/>
      <c r="DL86" s="98"/>
      <c r="DM86" s="98"/>
      <c r="DN86" s="98"/>
      <c r="DO86" s="98"/>
      <c r="DP86" s="98"/>
      <c r="DQ86" s="98"/>
      <c r="DR86" s="98"/>
      <c r="DS86" s="98"/>
      <c r="DT86" s="98"/>
      <c r="DU86" s="98"/>
      <c r="DV86" s="98"/>
      <c r="DW86" s="98"/>
      <c r="DX86" s="98"/>
      <c r="DY86" s="98"/>
      <c r="DZ86" s="98"/>
      <c r="EA86" s="98"/>
      <c r="EB86" s="98"/>
      <c r="EC86" s="98"/>
      <c r="ED86" s="98"/>
      <c r="EE86" s="98"/>
      <c r="EF86" s="98"/>
      <c r="EG86" s="98"/>
      <c r="EH86" s="98"/>
      <c r="EI86" s="98"/>
      <c r="EJ86" s="98"/>
      <c r="EK86" s="98"/>
      <c r="EL86" s="98"/>
      <c r="EM86" s="98"/>
      <c r="EN86" s="98"/>
      <c r="EO86" s="98"/>
      <c r="EP86" s="98"/>
      <c r="EQ86" s="98"/>
      <c r="ER86" s="98"/>
      <c r="ES86" s="98"/>
      <c r="ET86" s="98"/>
      <c r="EU86" s="98"/>
      <c r="EV86" s="98"/>
      <c r="EW86" s="98"/>
      <c r="EX86" s="98"/>
      <c r="EY86" s="98"/>
      <c r="EZ86" s="98"/>
      <c r="FA86" s="98"/>
      <c r="FB86" s="98"/>
      <c r="FC86" s="98"/>
      <c r="FD86" s="98"/>
      <c r="FE86" s="98"/>
      <c r="FF86" s="98"/>
      <c r="FG86" s="98"/>
      <c r="FH86" s="98"/>
      <c r="FI86" s="98"/>
      <c r="FJ86" s="98"/>
      <c r="FK86" s="98"/>
      <c r="FL86" s="98"/>
      <c r="FM86" s="98"/>
      <c r="FN86" s="98"/>
      <c r="FO86" s="98"/>
      <c r="FP86" s="96"/>
      <c r="FQ86" s="32"/>
      <c r="FR86" s="32"/>
      <c r="FS86" s="32"/>
      <c r="FT86" s="32"/>
      <c r="FU86" s="32"/>
      <c r="FV86" s="32"/>
      <c r="FW86" s="32"/>
      <c r="FX86" s="32"/>
      <c r="FY86" s="32"/>
      <c r="FZ86" s="32"/>
      <c r="GA86" s="32"/>
      <c r="GB86" s="32"/>
      <c r="GC86" s="32"/>
      <c r="GD86" s="32"/>
      <c r="GE86" s="32"/>
      <c r="GF86" s="32"/>
      <c r="GG86" s="32"/>
      <c r="GH86" s="32"/>
      <c r="GI86" s="32"/>
      <c r="GJ86" s="32"/>
      <c r="GK86" s="32"/>
      <c r="GL86" s="32"/>
      <c r="GM86" s="32"/>
      <c r="GN86" s="32"/>
    </row>
    <row r="87" spans="3:196" x14ac:dyDescent="0.2"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  <c r="T87" s="98"/>
      <c r="U87" s="98"/>
      <c r="V87" s="98"/>
      <c r="W87" s="98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  <c r="AQ87" s="98"/>
      <c r="AR87" s="98"/>
      <c r="AS87" s="98"/>
      <c r="AT87" s="98"/>
      <c r="AU87" s="98"/>
      <c r="AV87" s="98"/>
      <c r="AW87" s="98"/>
      <c r="AX87" s="98"/>
      <c r="AY87" s="98"/>
      <c r="AZ87" s="98"/>
      <c r="BA87" s="98"/>
      <c r="BB87" s="98"/>
      <c r="BC87" s="98"/>
      <c r="BD87" s="98"/>
      <c r="BE87" s="98"/>
      <c r="BF87" s="98"/>
      <c r="BG87" s="98"/>
      <c r="BH87" s="98"/>
      <c r="BI87" s="98"/>
      <c r="BJ87" s="98"/>
      <c r="BK87" s="98"/>
      <c r="BL87" s="98"/>
      <c r="BM87" s="98"/>
      <c r="BN87" s="98"/>
      <c r="BO87" s="98"/>
      <c r="BP87" s="98"/>
      <c r="BQ87" s="98"/>
      <c r="BR87" s="98"/>
      <c r="BS87" s="98"/>
      <c r="BT87" s="98"/>
      <c r="BU87" s="98"/>
      <c r="BV87" s="98"/>
      <c r="BW87" s="98"/>
      <c r="BX87" s="95"/>
      <c r="BY87" s="95"/>
      <c r="BZ87" s="95"/>
      <c r="CA87" s="95"/>
      <c r="CB87" s="95"/>
      <c r="CC87" s="95"/>
      <c r="CD87" s="95"/>
      <c r="CE87" s="95"/>
      <c r="CF87" s="95"/>
      <c r="CG87" s="95"/>
      <c r="CH87" s="95"/>
      <c r="CI87" s="95"/>
      <c r="CJ87" s="95"/>
      <c r="CK87" s="95"/>
      <c r="CL87" s="103"/>
      <c r="CM87" s="95"/>
      <c r="CN87" s="95"/>
      <c r="CO87" s="95"/>
      <c r="CP87" s="95"/>
      <c r="CQ87" s="95"/>
      <c r="CR87" s="95"/>
      <c r="CS87" s="95"/>
      <c r="CT87" s="98"/>
      <c r="CU87" s="98"/>
      <c r="CV87" s="98"/>
      <c r="CW87" s="98"/>
      <c r="CX87" s="98"/>
      <c r="CY87" s="98"/>
      <c r="CZ87" s="98"/>
      <c r="DA87" s="98"/>
      <c r="DB87" s="98"/>
      <c r="DC87" s="98"/>
      <c r="DD87" s="98"/>
      <c r="DE87" s="98"/>
      <c r="DF87" s="98"/>
      <c r="DG87" s="98"/>
      <c r="DH87" s="98"/>
      <c r="DI87" s="98"/>
      <c r="DJ87" s="98"/>
      <c r="DK87" s="98"/>
      <c r="DL87" s="98"/>
      <c r="DM87" s="98"/>
      <c r="DN87" s="98"/>
      <c r="DO87" s="98"/>
      <c r="DP87" s="98"/>
      <c r="DQ87" s="98"/>
      <c r="DR87" s="98"/>
      <c r="DS87" s="98"/>
      <c r="DT87" s="98"/>
      <c r="DU87" s="98"/>
      <c r="DV87" s="98"/>
      <c r="DW87" s="98"/>
      <c r="DX87" s="98"/>
      <c r="DY87" s="98"/>
      <c r="DZ87" s="98"/>
      <c r="EA87" s="98"/>
      <c r="EB87" s="98"/>
      <c r="EC87" s="98"/>
      <c r="ED87" s="98"/>
      <c r="EE87" s="98"/>
      <c r="EF87" s="98"/>
      <c r="EG87" s="98"/>
      <c r="EH87" s="98"/>
      <c r="EI87" s="98"/>
      <c r="EJ87" s="98"/>
      <c r="EK87" s="98"/>
      <c r="EL87" s="98"/>
      <c r="EM87" s="98"/>
      <c r="EN87" s="98"/>
      <c r="EO87" s="98"/>
      <c r="EP87" s="98"/>
      <c r="EQ87" s="98"/>
      <c r="ER87" s="98"/>
      <c r="ES87" s="98"/>
      <c r="ET87" s="98"/>
      <c r="EU87" s="98"/>
      <c r="EV87" s="98"/>
      <c r="EW87" s="98"/>
      <c r="EX87" s="98"/>
      <c r="EY87" s="98"/>
      <c r="EZ87" s="98"/>
      <c r="FA87" s="98"/>
      <c r="FB87" s="98"/>
      <c r="FC87" s="98"/>
      <c r="FD87" s="98"/>
      <c r="FE87" s="98"/>
      <c r="FF87" s="98"/>
      <c r="FG87" s="98"/>
      <c r="FH87" s="98"/>
      <c r="FI87" s="98"/>
      <c r="FJ87" s="98"/>
      <c r="FK87" s="98"/>
      <c r="FL87" s="98"/>
      <c r="FM87" s="98"/>
      <c r="FN87" s="98"/>
      <c r="FO87" s="98"/>
      <c r="FP87" s="96"/>
      <c r="FQ87" s="32"/>
      <c r="FR87" s="32"/>
      <c r="FS87" s="32"/>
      <c r="FT87" s="32"/>
      <c r="FU87" s="32"/>
      <c r="FV87" s="32"/>
      <c r="FW87" s="32"/>
      <c r="FX87" s="32"/>
      <c r="FY87" s="32"/>
      <c r="FZ87" s="32"/>
      <c r="GA87" s="32"/>
      <c r="GB87" s="32"/>
      <c r="GC87" s="32"/>
      <c r="GD87" s="32"/>
      <c r="GE87" s="32"/>
      <c r="GF87" s="32"/>
      <c r="GG87" s="32"/>
      <c r="GH87" s="32"/>
      <c r="GI87" s="32"/>
      <c r="GJ87" s="32"/>
      <c r="GK87" s="32"/>
      <c r="GL87" s="32"/>
      <c r="GM87" s="32"/>
      <c r="GN87" s="32"/>
    </row>
    <row r="88" spans="3:196" x14ac:dyDescent="0.2"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98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  <c r="AQ88" s="98"/>
      <c r="AR88" s="98"/>
      <c r="AS88" s="98"/>
      <c r="AT88" s="98"/>
      <c r="AU88" s="98"/>
      <c r="AV88" s="98"/>
      <c r="AW88" s="98"/>
      <c r="AX88" s="98"/>
      <c r="AY88" s="98"/>
      <c r="AZ88" s="98"/>
      <c r="BA88" s="98"/>
      <c r="BB88" s="98"/>
      <c r="BC88" s="98"/>
      <c r="BD88" s="98"/>
      <c r="BE88" s="98"/>
      <c r="BF88" s="98"/>
      <c r="BG88" s="98"/>
      <c r="BH88" s="98"/>
      <c r="BI88" s="98"/>
      <c r="BJ88" s="98"/>
      <c r="BK88" s="98"/>
      <c r="BL88" s="98"/>
      <c r="BM88" s="98"/>
      <c r="BN88" s="98"/>
      <c r="BO88" s="98"/>
      <c r="BP88" s="98"/>
      <c r="BQ88" s="98"/>
      <c r="BR88" s="98"/>
      <c r="BS88" s="98"/>
      <c r="BT88" s="98"/>
      <c r="BU88" s="98"/>
      <c r="BV88" s="98"/>
      <c r="BW88" s="98"/>
      <c r="BX88" s="95"/>
      <c r="BY88" s="95"/>
      <c r="BZ88" s="95"/>
      <c r="CA88" s="95"/>
      <c r="CB88" s="95"/>
      <c r="CC88" s="95"/>
      <c r="CD88" s="95"/>
      <c r="CE88" s="95"/>
      <c r="CF88" s="95"/>
      <c r="CG88" s="95"/>
      <c r="CH88" s="95"/>
      <c r="CI88" s="95"/>
      <c r="CJ88" s="95"/>
      <c r="CK88" s="95"/>
      <c r="CL88" s="103"/>
      <c r="CM88" s="95"/>
      <c r="CN88" s="95"/>
      <c r="CO88" s="95"/>
      <c r="CP88" s="95"/>
      <c r="CQ88" s="95"/>
      <c r="CR88" s="95"/>
      <c r="CS88" s="95"/>
      <c r="CT88" s="98"/>
      <c r="CU88" s="98"/>
      <c r="CV88" s="98"/>
      <c r="CW88" s="98"/>
      <c r="CX88" s="98"/>
      <c r="CY88" s="98"/>
      <c r="CZ88" s="98"/>
      <c r="DA88" s="98"/>
      <c r="DB88" s="98"/>
      <c r="DC88" s="98"/>
      <c r="DD88" s="98"/>
      <c r="DE88" s="98"/>
      <c r="DF88" s="98"/>
      <c r="DG88" s="98"/>
      <c r="DH88" s="98"/>
      <c r="DI88" s="98"/>
      <c r="DJ88" s="98"/>
      <c r="DK88" s="98"/>
      <c r="DL88" s="98"/>
      <c r="DM88" s="98"/>
      <c r="DN88" s="98"/>
      <c r="DO88" s="98"/>
      <c r="DP88" s="98"/>
      <c r="DQ88" s="98"/>
      <c r="DR88" s="98"/>
      <c r="DS88" s="98"/>
      <c r="DT88" s="98"/>
      <c r="DU88" s="98"/>
      <c r="DV88" s="98"/>
      <c r="DW88" s="98"/>
      <c r="DX88" s="98"/>
      <c r="DY88" s="98"/>
      <c r="DZ88" s="98"/>
      <c r="EA88" s="98"/>
      <c r="EB88" s="98"/>
      <c r="EC88" s="98"/>
      <c r="ED88" s="98"/>
      <c r="EE88" s="98"/>
      <c r="EF88" s="98"/>
      <c r="EG88" s="98"/>
      <c r="EH88" s="98"/>
      <c r="EI88" s="98"/>
      <c r="EJ88" s="98"/>
      <c r="EK88" s="98"/>
      <c r="EL88" s="98"/>
      <c r="EM88" s="98"/>
      <c r="EN88" s="98"/>
      <c r="EO88" s="98"/>
      <c r="EP88" s="98"/>
      <c r="EQ88" s="98"/>
      <c r="ER88" s="98"/>
      <c r="ES88" s="98"/>
      <c r="ET88" s="98"/>
      <c r="EU88" s="98"/>
      <c r="EV88" s="98"/>
      <c r="EW88" s="98"/>
      <c r="EX88" s="98"/>
      <c r="EY88" s="98"/>
      <c r="EZ88" s="98"/>
      <c r="FA88" s="98"/>
      <c r="FB88" s="98"/>
      <c r="FC88" s="98"/>
      <c r="FD88" s="98"/>
      <c r="FE88" s="98"/>
      <c r="FF88" s="98"/>
      <c r="FG88" s="98"/>
      <c r="FH88" s="98"/>
      <c r="FI88" s="98"/>
      <c r="FJ88" s="98"/>
      <c r="FK88" s="98"/>
      <c r="FL88" s="98"/>
      <c r="FM88" s="98"/>
      <c r="FN88" s="98"/>
      <c r="FO88" s="98"/>
      <c r="FP88" s="96"/>
      <c r="FQ88" s="32"/>
      <c r="FR88" s="32"/>
      <c r="FS88" s="32"/>
      <c r="FT88" s="32"/>
      <c r="FU88" s="32"/>
      <c r="FV88" s="32"/>
      <c r="FW88" s="32"/>
      <c r="FX88" s="32"/>
      <c r="FY88" s="32"/>
      <c r="FZ88" s="32"/>
      <c r="GA88" s="32"/>
      <c r="GB88" s="32"/>
      <c r="GC88" s="32"/>
      <c r="GD88" s="32"/>
      <c r="GE88" s="32"/>
      <c r="GF88" s="32"/>
      <c r="GG88" s="32"/>
      <c r="GH88" s="32"/>
      <c r="GI88" s="32"/>
      <c r="GJ88" s="32"/>
      <c r="GK88" s="32"/>
      <c r="GL88" s="32"/>
      <c r="GM88" s="32"/>
      <c r="GN88" s="32"/>
    </row>
    <row r="89" spans="3:196" x14ac:dyDescent="0.2"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98"/>
      <c r="U89" s="98"/>
      <c r="V89" s="98"/>
      <c r="W89" s="98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  <c r="AQ89" s="98"/>
      <c r="AR89" s="98"/>
      <c r="AS89" s="98"/>
      <c r="AT89" s="98"/>
      <c r="AU89" s="98"/>
      <c r="AV89" s="98"/>
      <c r="AW89" s="98"/>
      <c r="AX89" s="98"/>
      <c r="AY89" s="98"/>
      <c r="AZ89" s="98"/>
      <c r="BA89" s="98"/>
      <c r="BB89" s="98"/>
      <c r="BC89" s="98"/>
      <c r="BD89" s="98"/>
      <c r="BE89" s="98"/>
      <c r="BF89" s="98"/>
      <c r="BG89" s="98"/>
      <c r="BH89" s="98"/>
      <c r="BI89" s="98"/>
      <c r="BJ89" s="98"/>
      <c r="BK89" s="98"/>
      <c r="BL89" s="98"/>
      <c r="BM89" s="98"/>
      <c r="BN89" s="98"/>
      <c r="BO89" s="98"/>
      <c r="BP89" s="98"/>
      <c r="BQ89" s="98"/>
      <c r="BR89" s="98"/>
      <c r="BS89" s="98"/>
      <c r="BT89" s="98"/>
      <c r="BU89" s="98"/>
      <c r="BV89" s="98"/>
      <c r="BW89" s="98"/>
      <c r="BX89" s="95"/>
      <c r="BY89" s="95"/>
      <c r="BZ89" s="95"/>
      <c r="CA89" s="95"/>
      <c r="CB89" s="95"/>
      <c r="CC89" s="95"/>
      <c r="CD89" s="95"/>
      <c r="CE89" s="95"/>
      <c r="CF89" s="95"/>
      <c r="CG89" s="95"/>
      <c r="CH89" s="95"/>
      <c r="CI89" s="95"/>
      <c r="CJ89" s="95"/>
      <c r="CK89" s="95"/>
      <c r="CL89" s="103"/>
      <c r="CM89" s="95"/>
      <c r="CN89" s="95"/>
      <c r="CO89" s="95"/>
      <c r="CP89" s="95"/>
      <c r="CQ89" s="95"/>
      <c r="CR89" s="95"/>
      <c r="CS89" s="95"/>
      <c r="CT89" s="98"/>
      <c r="CU89" s="98"/>
      <c r="CV89" s="98"/>
      <c r="CW89" s="98"/>
      <c r="CX89" s="98"/>
      <c r="CY89" s="98"/>
      <c r="CZ89" s="98"/>
      <c r="DA89" s="98"/>
      <c r="DB89" s="98"/>
      <c r="DC89" s="98"/>
      <c r="DD89" s="98"/>
      <c r="DE89" s="98"/>
      <c r="DF89" s="98"/>
      <c r="DG89" s="98"/>
      <c r="DH89" s="98"/>
      <c r="DI89" s="98"/>
      <c r="DJ89" s="98"/>
      <c r="DK89" s="98"/>
      <c r="DL89" s="98"/>
      <c r="DM89" s="98"/>
      <c r="DN89" s="98"/>
      <c r="DO89" s="98"/>
      <c r="DP89" s="98"/>
      <c r="DQ89" s="98"/>
      <c r="DR89" s="98"/>
      <c r="DS89" s="98"/>
      <c r="DT89" s="98"/>
      <c r="DU89" s="98"/>
      <c r="DV89" s="98"/>
      <c r="DW89" s="98"/>
      <c r="DX89" s="98"/>
      <c r="DY89" s="98"/>
      <c r="DZ89" s="98"/>
      <c r="EA89" s="98"/>
      <c r="EB89" s="98"/>
      <c r="EC89" s="98"/>
      <c r="ED89" s="98"/>
      <c r="EE89" s="98"/>
      <c r="EF89" s="98"/>
      <c r="EG89" s="98"/>
      <c r="EH89" s="98"/>
      <c r="EI89" s="98"/>
      <c r="EJ89" s="98"/>
      <c r="EK89" s="98"/>
      <c r="EL89" s="98"/>
      <c r="EM89" s="98"/>
      <c r="EN89" s="98"/>
      <c r="EO89" s="98"/>
      <c r="EP89" s="98"/>
      <c r="EQ89" s="98"/>
      <c r="ER89" s="98"/>
      <c r="ES89" s="98"/>
      <c r="ET89" s="98"/>
      <c r="EU89" s="98"/>
      <c r="EV89" s="98"/>
      <c r="EW89" s="98"/>
      <c r="EX89" s="98"/>
      <c r="EY89" s="98"/>
      <c r="EZ89" s="98"/>
      <c r="FA89" s="98"/>
      <c r="FB89" s="98"/>
      <c r="FC89" s="98"/>
      <c r="FD89" s="98"/>
      <c r="FE89" s="98"/>
      <c r="FF89" s="98"/>
      <c r="FG89" s="98"/>
      <c r="FH89" s="98"/>
      <c r="FI89" s="98"/>
      <c r="FJ89" s="98"/>
      <c r="FK89" s="98"/>
      <c r="FL89" s="98"/>
      <c r="FM89" s="98"/>
      <c r="FN89" s="98"/>
      <c r="FO89" s="98"/>
      <c r="FP89" s="96"/>
      <c r="FQ89" s="32"/>
      <c r="FR89" s="32"/>
      <c r="FS89" s="32"/>
      <c r="FT89" s="32"/>
      <c r="FU89" s="32"/>
      <c r="FV89" s="32"/>
      <c r="FW89" s="32"/>
      <c r="FX89" s="32"/>
      <c r="FY89" s="32"/>
      <c r="FZ89" s="32"/>
      <c r="GA89" s="32"/>
      <c r="GB89" s="32"/>
      <c r="GC89" s="32"/>
      <c r="GD89" s="32"/>
      <c r="GE89" s="32"/>
      <c r="GF89" s="32"/>
      <c r="GG89" s="32"/>
      <c r="GH89" s="32"/>
      <c r="GI89" s="32"/>
      <c r="GJ89" s="32"/>
      <c r="GK89" s="32"/>
      <c r="GL89" s="32"/>
      <c r="GM89" s="32"/>
      <c r="GN89" s="32"/>
    </row>
    <row r="90" spans="3:196" x14ac:dyDescent="0.2"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  <c r="AQ90" s="98"/>
      <c r="AR90" s="98"/>
      <c r="AS90" s="98"/>
      <c r="AT90" s="98"/>
      <c r="AU90" s="98"/>
      <c r="AV90" s="98"/>
      <c r="AW90" s="98"/>
      <c r="AX90" s="98"/>
      <c r="AY90" s="98"/>
      <c r="AZ90" s="98"/>
      <c r="BA90" s="98"/>
      <c r="BB90" s="98"/>
      <c r="BC90" s="98"/>
      <c r="BD90" s="98"/>
      <c r="BE90" s="98"/>
      <c r="BF90" s="98"/>
      <c r="BG90" s="98"/>
      <c r="BH90" s="98"/>
      <c r="BI90" s="98"/>
      <c r="BJ90" s="98"/>
      <c r="BK90" s="98"/>
      <c r="BL90" s="98"/>
      <c r="BM90" s="98"/>
      <c r="BN90" s="98"/>
      <c r="BO90" s="98"/>
      <c r="BP90" s="98"/>
      <c r="BQ90" s="98"/>
      <c r="BR90" s="98"/>
      <c r="BS90" s="98"/>
      <c r="BT90" s="98"/>
      <c r="BU90" s="98"/>
      <c r="BV90" s="98"/>
      <c r="BW90" s="98"/>
      <c r="BX90" s="95"/>
      <c r="BY90" s="95"/>
      <c r="BZ90" s="95"/>
      <c r="CA90" s="95"/>
      <c r="CB90" s="95"/>
      <c r="CC90" s="95"/>
      <c r="CD90" s="95"/>
      <c r="CE90" s="95"/>
      <c r="CF90" s="95"/>
      <c r="CG90" s="95"/>
      <c r="CH90" s="95"/>
      <c r="CI90" s="95"/>
      <c r="CJ90" s="95"/>
      <c r="CK90" s="95"/>
      <c r="CL90" s="103"/>
      <c r="CM90" s="95"/>
      <c r="CN90" s="95"/>
      <c r="CO90" s="95"/>
      <c r="CP90" s="95"/>
      <c r="CQ90" s="95"/>
      <c r="CR90" s="95"/>
      <c r="CS90" s="95"/>
      <c r="CT90" s="98"/>
      <c r="CU90" s="98"/>
      <c r="CV90" s="98"/>
      <c r="CW90" s="98"/>
      <c r="CX90" s="98"/>
      <c r="CY90" s="98"/>
      <c r="CZ90" s="98"/>
      <c r="DA90" s="98"/>
      <c r="DB90" s="98"/>
      <c r="DC90" s="98"/>
      <c r="DD90" s="98"/>
      <c r="DE90" s="98"/>
      <c r="DF90" s="98"/>
      <c r="DG90" s="98"/>
      <c r="DH90" s="98"/>
      <c r="DI90" s="98"/>
      <c r="DJ90" s="98"/>
      <c r="DK90" s="98"/>
      <c r="DL90" s="98"/>
      <c r="DM90" s="98"/>
      <c r="DN90" s="98"/>
      <c r="DO90" s="98"/>
      <c r="DP90" s="98"/>
      <c r="DQ90" s="98"/>
      <c r="DR90" s="98"/>
      <c r="DS90" s="98"/>
      <c r="DT90" s="98"/>
      <c r="DU90" s="98"/>
      <c r="DV90" s="98"/>
      <c r="DW90" s="98"/>
      <c r="DX90" s="98"/>
      <c r="DY90" s="98"/>
      <c r="DZ90" s="98"/>
      <c r="EA90" s="98"/>
      <c r="EB90" s="98"/>
      <c r="EC90" s="98"/>
      <c r="ED90" s="98"/>
      <c r="EE90" s="98"/>
      <c r="EF90" s="98"/>
      <c r="EG90" s="98"/>
      <c r="EH90" s="98"/>
      <c r="EI90" s="98"/>
      <c r="EJ90" s="98"/>
      <c r="EK90" s="98"/>
      <c r="EL90" s="98"/>
      <c r="EM90" s="98"/>
      <c r="EN90" s="98"/>
      <c r="EO90" s="98"/>
      <c r="EP90" s="98"/>
      <c r="EQ90" s="98"/>
      <c r="ER90" s="98"/>
      <c r="ES90" s="98"/>
      <c r="ET90" s="98"/>
      <c r="EU90" s="98"/>
      <c r="EV90" s="98"/>
      <c r="EW90" s="98"/>
      <c r="EX90" s="98"/>
      <c r="EY90" s="98"/>
      <c r="EZ90" s="98"/>
      <c r="FA90" s="98"/>
      <c r="FB90" s="98"/>
      <c r="FC90" s="98"/>
      <c r="FD90" s="98"/>
      <c r="FE90" s="98"/>
      <c r="FF90" s="98"/>
      <c r="FG90" s="98"/>
      <c r="FH90" s="98"/>
      <c r="FI90" s="98"/>
      <c r="FJ90" s="98"/>
      <c r="FK90" s="98"/>
      <c r="FL90" s="98"/>
      <c r="FM90" s="98"/>
      <c r="FN90" s="98"/>
      <c r="FO90" s="98"/>
      <c r="FP90" s="96"/>
      <c r="FQ90" s="32"/>
      <c r="FR90" s="32"/>
      <c r="FS90" s="32"/>
      <c r="FT90" s="32"/>
      <c r="FU90" s="32"/>
      <c r="FV90" s="32"/>
      <c r="FW90" s="32"/>
      <c r="FX90" s="32"/>
      <c r="FY90" s="32"/>
      <c r="FZ90" s="32"/>
      <c r="GA90" s="32"/>
      <c r="GB90" s="32"/>
      <c r="GC90" s="32"/>
      <c r="GD90" s="32"/>
      <c r="GE90" s="32"/>
      <c r="GF90" s="32"/>
      <c r="GG90" s="32"/>
      <c r="GH90" s="32"/>
      <c r="GI90" s="32"/>
      <c r="GJ90" s="32"/>
      <c r="GK90" s="32"/>
      <c r="GL90" s="32"/>
      <c r="GM90" s="32"/>
      <c r="GN90" s="32"/>
    </row>
    <row r="91" spans="3:196" x14ac:dyDescent="0.2"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98"/>
      <c r="V91" s="98"/>
      <c r="W91" s="98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  <c r="AQ91" s="98"/>
      <c r="AR91" s="98"/>
      <c r="AS91" s="98"/>
      <c r="AT91" s="98"/>
      <c r="AU91" s="98"/>
      <c r="AV91" s="98"/>
      <c r="AW91" s="98"/>
      <c r="AX91" s="98"/>
      <c r="AY91" s="98"/>
      <c r="AZ91" s="98"/>
      <c r="BA91" s="98"/>
      <c r="BB91" s="98"/>
      <c r="BC91" s="98"/>
      <c r="BD91" s="98"/>
      <c r="BE91" s="98"/>
      <c r="BF91" s="98"/>
      <c r="BG91" s="98"/>
      <c r="BH91" s="98"/>
      <c r="BI91" s="98"/>
      <c r="BJ91" s="98"/>
      <c r="BK91" s="98"/>
      <c r="BL91" s="98"/>
      <c r="BM91" s="98"/>
      <c r="BN91" s="98"/>
      <c r="BO91" s="98"/>
      <c r="BP91" s="98"/>
      <c r="BQ91" s="98"/>
      <c r="BR91" s="98"/>
      <c r="BS91" s="98"/>
      <c r="BT91" s="98"/>
      <c r="BU91" s="98"/>
      <c r="BV91" s="98"/>
      <c r="BW91" s="98"/>
      <c r="BX91" s="95"/>
      <c r="BY91" s="95"/>
      <c r="BZ91" s="95"/>
      <c r="CA91" s="95"/>
      <c r="CB91" s="95"/>
      <c r="CC91" s="95"/>
      <c r="CD91" s="95"/>
      <c r="CE91" s="95"/>
      <c r="CF91" s="95"/>
      <c r="CG91" s="95"/>
      <c r="CH91" s="95"/>
      <c r="CI91" s="95"/>
      <c r="CJ91" s="95"/>
      <c r="CK91" s="95"/>
      <c r="CL91" s="103"/>
      <c r="CM91" s="95"/>
      <c r="CN91" s="95"/>
      <c r="CO91" s="95"/>
      <c r="CP91" s="95"/>
      <c r="CQ91" s="95"/>
      <c r="CR91" s="95"/>
      <c r="CS91" s="95"/>
      <c r="CT91" s="98"/>
      <c r="CU91" s="98"/>
      <c r="CV91" s="98"/>
      <c r="CW91" s="98"/>
      <c r="CX91" s="98"/>
      <c r="CY91" s="98"/>
      <c r="CZ91" s="98"/>
      <c r="DA91" s="98"/>
      <c r="DB91" s="98"/>
      <c r="DC91" s="98"/>
      <c r="DD91" s="98"/>
      <c r="DE91" s="98"/>
      <c r="DF91" s="98"/>
      <c r="DG91" s="98"/>
      <c r="DH91" s="98"/>
      <c r="DI91" s="98"/>
      <c r="DJ91" s="98"/>
      <c r="DK91" s="98"/>
      <c r="DL91" s="98"/>
      <c r="DM91" s="98"/>
      <c r="DN91" s="98"/>
      <c r="DO91" s="98"/>
      <c r="DP91" s="98"/>
      <c r="DQ91" s="98"/>
      <c r="DR91" s="98"/>
      <c r="DS91" s="98"/>
      <c r="DT91" s="98"/>
      <c r="DU91" s="98"/>
      <c r="DV91" s="98"/>
      <c r="DW91" s="98"/>
      <c r="DX91" s="98"/>
      <c r="DY91" s="98"/>
      <c r="DZ91" s="98"/>
      <c r="EA91" s="98"/>
      <c r="EB91" s="98"/>
      <c r="EC91" s="98"/>
      <c r="ED91" s="98"/>
      <c r="EE91" s="98"/>
      <c r="EF91" s="98"/>
      <c r="EG91" s="98"/>
      <c r="EH91" s="98"/>
      <c r="EI91" s="98"/>
      <c r="EJ91" s="98"/>
      <c r="EK91" s="98"/>
      <c r="EL91" s="98"/>
      <c r="EM91" s="98"/>
      <c r="EN91" s="98"/>
      <c r="EO91" s="98"/>
      <c r="EP91" s="98"/>
      <c r="EQ91" s="98"/>
      <c r="ER91" s="98"/>
      <c r="ES91" s="98"/>
      <c r="ET91" s="98"/>
      <c r="EU91" s="98"/>
      <c r="EV91" s="98"/>
      <c r="EW91" s="98"/>
      <c r="EX91" s="98"/>
      <c r="EY91" s="98"/>
      <c r="EZ91" s="98"/>
      <c r="FA91" s="98"/>
      <c r="FB91" s="98"/>
      <c r="FC91" s="98"/>
      <c r="FD91" s="98"/>
      <c r="FE91" s="98"/>
      <c r="FF91" s="98"/>
      <c r="FG91" s="98"/>
      <c r="FH91" s="98"/>
      <c r="FI91" s="98"/>
      <c r="FJ91" s="98"/>
      <c r="FK91" s="98"/>
      <c r="FL91" s="98"/>
      <c r="FM91" s="98"/>
      <c r="FN91" s="98"/>
      <c r="FO91" s="98"/>
      <c r="FP91" s="96"/>
      <c r="FQ91" s="32"/>
      <c r="FR91" s="32"/>
      <c r="FS91" s="32"/>
      <c r="FT91" s="32"/>
      <c r="FU91" s="32"/>
      <c r="FV91" s="32"/>
      <c r="FW91" s="32"/>
      <c r="FX91" s="32"/>
      <c r="FY91" s="32"/>
      <c r="FZ91" s="32"/>
      <c r="GA91" s="32"/>
      <c r="GB91" s="32"/>
      <c r="GC91" s="32"/>
      <c r="GD91" s="32"/>
      <c r="GE91" s="32"/>
      <c r="GF91" s="32"/>
      <c r="GG91" s="32"/>
      <c r="GH91" s="32"/>
      <c r="GI91" s="32"/>
      <c r="GJ91" s="32"/>
      <c r="GK91" s="32"/>
      <c r="GL91" s="32"/>
      <c r="GM91" s="32"/>
      <c r="GN91" s="32"/>
    </row>
    <row r="92" spans="3:196" x14ac:dyDescent="0.2"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  <c r="V92" s="98"/>
      <c r="W92" s="98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  <c r="AQ92" s="98"/>
      <c r="AR92" s="98"/>
      <c r="AS92" s="98"/>
      <c r="AT92" s="98"/>
      <c r="AU92" s="98"/>
      <c r="AV92" s="98"/>
      <c r="AW92" s="98"/>
      <c r="AX92" s="98"/>
      <c r="AY92" s="98"/>
      <c r="AZ92" s="98"/>
      <c r="BA92" s="98"/>
      <c r="BB92" s="98"/>
      <c r="BC92" s="98"/>
      <c r="BD92" s="98"/>
      <c r="BE92" s="98"/>
      <c r="BF92" s="98"/>
      <c r="BG92" s="98"/>
      <c r="BH92" s="98"/>
      <c r="BI92" s="98"/>
      <c r="BJ92" s="98"/>
      <c r="BK92" s="98"/>
      <c r="BL92" s="98"/>
      <c r="BM92" s="98"/>
      <c r="BN92" s="98"/>
      <c r="BO92" s="98"/>
      <c r="BP92" s="98"/>
      <c r="BQ92" s="98"/>
      <c r="BR92" s="98"/>
      <c r="BS92" s="98"/>
      <c r="BT92" s="98"/>
      <c r="BU92" s="98"/>
      <c r="BV92" s="98"/>
      <c r="BW92" s="98"/>
      <c r="BX92" s="95"/>
      <c r="BY92" s="95"/>
      <c r="BZ92" s="95"/>
      <c r="CA92" s="95"/>
      <c r="CB92" s="95"/>
      <c r="CC92" s="95"/>
      <c r="CD92" s="95"/>
      <c r="CE92" s="95"/>
      <c r="CF92" s="95"/>
      <c r="CG92" s="95"/>
      <c r="CH92" s="95"/>
      <c r="CI92" s="95"/>
      <c r="CJ92" s="95"/>
      <c r="CK92" s="95"/>
      <c r="CL92" s="103"/>
      <c r="CM92" s="95"/>
      <c r="CN92" s="95"/>
      <c r="CO92" s="95"/>
      <c r="CP92" s="95"/>
      <c r="CQ92" s="95"/>
      <c r="CR92" s="95"/>
      <c r="CS92" s="95"/>
      <c r="CT92" s="98"/>
      <c r="CU92" s="98"/>
      <c r="CV92" s="98"/>
      <c r="CW92" s="98"/>
      <c r="CX92" s="98"/>
      <c r="CY92" s="98"/>
      <c r="CZ92" s="98"/>
      <c r="DA92" s="98"/>
      <c r="DB92" s="98"/>
      <c r="DC92" s="98"/>
      <c r="DD92" s="98"/>
      <c r="DE92" s="98"/>
      <c r="DF92" s="98"/>
      <c r="DG92" s="98"/>
      <c r="DH92" s="98"/>
      <c r="DI92" s="98"/>
      <c r="DJ92" s="98"/>
      <c r="DK92" s="98"/>
      <c r="DL92" s="98"/>
      <c r="DM92" s="98"/>
      <c r="DN92" s="98"/>
      <c r="DO92" s="98"/>
      <c r="DP92" s="98"/>
      <c r="DQ92" s="98"/>
      <c r="DR92" s="98"/>
      <c r="DS92" s="98"/>
      <c r="DT92" s="98"/>
      <c r="DU92" s="98"/>
      <c r="DV92" s="98"/>
      <c r="DW92" s="98"/>
      <c r="DX92" s="98"/>
      <c r="DY92" s="98"/>
      <c r="DZ92" s="98"/>
      <c r="EA92" s="98"/>
      <c r="EB92" s="98"/>
      <c r="EC92" s="98"/>
      <c r="ED92" s="98"/>
      <c r="EE92" s="98"/>
      <c r="EF92" s="98"/>
      <c r="EG92" s="98"/>
      <c r="EH92" s="98"/>
      <c r="EI92" s="98"/>
      <c r="EJ92" s="98"/>
      <c r="EK92" s="98"/>
      <c r="EL92" s="98"/>
      <c r="EM92" s="98"/>
      <c r="EN92" s="98"/>
      <c r="EO92" s="98"/>
      <c r="EP92" s="98"/>
      <c r="EQ92" s="98"/>
      <c r="ER92" s="98"/>
      <c r="ES92" s="98"/>
      <c r="ET92" s="98"/>
      <c r="EU92" s="98"/>
      <c r="EV92" s="98"/>
      <c r="EW92" s="98"/>
      <c r="EX92" s="98"/>
      <c r="EY92" s="98"/>
      <c r="EZ92" s="98"/>
      <c r="FA92" s="98"/>
      <c r="FB92" s="98"/>
      <c r="FC92" s="98"/>
      <c r="FD92" s="98"/>
      <c r="FE92" s="98"/>
      <c r="FF92" s="98"/>
      <c r="FG92" s="98"/>
      <c r="FH92" s="98"/>
      <c r="FI92" s="98"/>
      <c r="FJ92" s="98"/>
      <c r="FK92" s="98"/>
      <c r="FL92" s="98"/>
      <c r="FM92" s="98"/>
      <c r="FN92" s="98"/>
      <c r="FO92" s="98"/>
      <c r="FP92" s="96"/>
      <c r="FQ92" s="32"/>
      <c r="FR92" s="32"/>
      <c r="FS92" s="32"/>
      <c r="FT92" s="32"/>
      <c r="FU92" s="32"/>
      <c r="FV92" s="32"/>
      <c r="FW92" s="32"/>
      <c r="FX92" s="32"/>
      <c r="FY92" s="32"/>
      <c r="FZ92" s="32"/>
      <c r="GA92" s="32"/>
      <c r="GB92" s="32"/>
      <c r="GC92" s="32"/>
      <c r="GD92" s="32"/>
      <c r="GE92" s="32"/>
      <c r="GF92" s="32"/>
      <c r="GG92" s="32"/>
      <c r="GH92" s="32"/>
      <c r="GI92" s="32"/>
      <c r="GJ92" s="32"/>
      <c r="GK92" s="32"/>
      <c r="GL92" s="32"/>
      <c r="GM92" s="32"/>
      <c r="GN92" s="32"/>
    </row>
    <row r="93" spans="3:196" x14ac:dyDescent="0.2"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98"/>
      <c r="V93" s="98"/>
      <c r="W93" s="98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  <c r="AQ93" s="98"/>
      <c r="AR93" s="98"/>
      <c r="AS93" s="98"/>
      <c r="AT93" s="98"/>
      <c r="AU93" s="98"/>
      <c r="AV93" s="98"/>
      <c r="AW93" s="98"/>
      <c r="AX93" s="98"/>
      <c r="AY93" s="98"/>
      <c r="AZ93" s="98"/>
      <c r="BA93" s="98"/>
      <c r="BB93" s="98"/>
      <c r="BC93" s="98"/>
      <c r="BD93" s="98"/>
      <c r="BE93" s="98"/>
      <c r="BF93" s="98"/>
      <c r="BG93" s="98"/>
      <c r="BH93" s="98"/>
      <c r="BI93" s="98"/>
      <c r="BJ93" s="98"/>
      <c r="BK93" s="98"/>
      <c r="BL93" s="98"/>
      <c r="BM93" s="98"/>
      <c r="BN93" s="98"/>
      <c r="BO93" s="98"/>
      <c r="BP93" s="98"/>
      <c r="BQ93" s="98"/>
      <c r="BR93" s="98"/>
      <c r="BS93" s="98"/>
      <c r="BT93" s="98"/>
      <c r="BU93" s="98"/>
      <c r="BV93" s="98"/>
      <c r="BW93" s="98"/>
      <c r="BX93" s="95"/>
      <c r="BY93" s="95"/>
      <c r="BZ93" s="95"/>
      <c r="CA93" s="95"/>
      <c r="CB93" s="95"/>
      <c r="CC93" s="95"/>
      <c r="CD93" s="95"/>
      <c r="CE93" s="95"/>
      <c r="CF93" s="95"/>
      <c r="CG93" s="95"/>
      <c r="CH93" s="95"/>
      <c r="CI93" s="95"/>
      <c r="CJ93" s="95"/>
      <c r="CK93" s="95"/>
      <c r="CL93" s="103"/>
      <c r="CM93" s="95"/>
      <c r="CN93" s="95"/>
      <c r="CO93" s="95"/>
      <c r="CP93" s="95"/>
      <c r="CQ93" s="95"/>
      <c r="CR93" s="95"/>
      <c r="CS93" s="95"/>
      <c r="CT93" s="98"/>
      <c r="CU93" s="98"/>
      <c r="CV93" s="98"/>
      <c r="CW93" s="98"/>
      <c r="CX93" s="98"/>
      <c r="CY93" s="98"/>
      <c r="CZ93" s="98"/>
      <c r="DA93" s="98"/>
      <c r="DB93" s="98"/>
      <c r="DC93" s="98"/>
      <c r="DD93" s="98"/>
      <c r="DE93" s="98"/>
      <c r="DF93" s="98"/>
      <c r="DG93" s="98"/>
      <c r="DH93" s="98"/>
      <c r="DI93" s="98"/>
      <c r="DJ93" s="98"/>
      <c r="DK93" s="98"/>
      <c r="DL93" s="98"/>
      <c r="DM93" s="98"/>
      <c r="DN93" s="98"/>
      <c r="DO93" s="98"/>
      <c r="DP93" s="98"/>
      <c r="DQ93" s="98"/>
      <c r="DR93" s="98"/>
      <c r="DS93" s="98"/>
      <c r="DT93" s="98"/>
      <c r="DU93" s="98"/>
      <c r="DV93" s="98"/>
      <c r="DW93" s="98"/>
      <c r="DX93" s="98"/>
      <c r="DY93" s="98"/>
      <c r="DZ93" s="98"/>
      <c r="EA93" s="98"/>
      <c r="EB93" s="98"/>
      <c r="EC93" s="98"/>
      <c r="ED93" s="98"/>
      <c r="EE93" s="98"/>
      <c r="EF93" s="98"/>
      <c r="EG93" s="98"/>
      <c r="EH93" s="98"/>
      <c r="EI93" s="98"/>
      <c r="EJ93" s="98"/>
      <c r="EK93" s="98"/>
      <c r="EL93" s="98"/>
      <c r="EM93" s="98"/>
      <c r="EN93" s="98"/>
      <c r="EO93" s="98"/>
      <c r="EP93" s="98"/>
      <c r="EQ93" s="98"/>
      <c r="ER93" s="98"/>
      <c r="ES93" s="98"/>
      <c r="ET93" s="98"/>
      <c r="EU93" s="98"/>
      <c r="EV93" s="98"/>
      <c r="EW93" s="98"/>
      <c r="EX93" s="98"/>
      <c r="EY93" s="98"/>
      <c r="EZ93" s="98"/>
      <c r="FA93" s="98"/>
      <c r="FB93" s="98"/>
      <c r="FC93" s="98"/>
      <c r="FD93" s="98"/>
      <c r="FE93" s="98"/>
      <c r="FF93" s="98"/>
      <c r="FG93" s="98"/>
      <c r="FH93" s="98"/>
      <c r="FI93" s="98"/>
      <c r="FJ93" s="98"/>
      <c r="FK93" s="98"/>
      <c r="FL93" s="98"/>
      <c r="FM93" s="98"/>
      <c r="FN93" s="98"/>
      <c r="FO93" s="98"/>
      <c r="FP93" s="96"/>
      <c r="FQ93" s="32"/>
      <c r="FR93" s="32"/>
      <c r="FS93" s="32"/>
      <c r="FT93" s="32"/>
      <c r="FU93" s="32"/>
      <c r="FV93" s="32"/>
      <c r="FW93" s="32"/>
      <c r="FX93" s="32"/>
      <c r="FY93" s="32"/>
      <c r="FZ93" s="32"/>
      <c r="GA93" s="32"/>
      <c r="GB93" s="32"/>
      <c r="GC93" s="32"/>
      <c r="GD93" s="32"/>
      <c r="GE93" s="32"/>
      <c r="GF93" s="32"/>
      <c r="GG93" s="32"/>
      <c r="GH93" s="32"/>
      <c r="GI93" s="32"/>
      <c r="GJ93" s="32"/>
      <c r="GK93" s="32"/>
      <c r="GL93" s="32"/>
      <c r="GM93" s="32"/>
      <c r="GN93" s="32"/>
    </row>
    <row r="94" spans="3:196" x14ac:dyDescent="0.2"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U94" s="98"/>
      <c r="V94" s="98"/>
      <c r="W94" s="98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  <c r="AQ94" s="98"/>
      <c r="AR94" s="98"/>
      <c r="AS94" s="98"/>
      <c r="AT94" s="98"/>
      <c r="AU94" s="98"/>
      <c r="AV94" s="98"/>
      <c r="AW94" s="98"/>
      <c r="AX94" s="98"/>
      <c r="AY94" s="98"/>
      <c r="AZ94" s="98"/>
      <c r="BA94" s="98"/>
      <c r="BB94" s="98"/>
      <c r="BC94" s="98"/>
      <c r="BD94" s="98"/>
      <c r="BE94" s="98"/>
      <c r="BF94" s="98"/>
      <c r="BG94" s="98"/>
      <c r="BH94" s="98"/>
      <c r="BI94" s="98"/>
      <c r="BJ94" s="98"/>
      <c r="BK94" s="98"/>
      <c r="BL94" s="98"/>
      <c r="BM94" s="98"/>
      <c r="BN94" s="98"/>
      <c r="BO94" s="98"/>
      <c r="BP94" s="98"/>
      <c r="BQ94" s="98"/>
      <c r="BR94" s="98"/>
      <c r="BS94" s="98"/>
      <c r="BT94" s="98"/>
      <c r="BU94" s="98"/>
      <c r="BV94" s="98"/>
      <c r="BW94" s="98"/>
      <c r="BX94" s="95"/>
      <c r="BY94" s="95"/>
      <c r="BZ94" s="95"/>
      <c r="CA94" s="95"/>
      <c r="CB94" s="95"/>
      <c r="CC94" s="95"/>
      <c r="CD94" s="95"/>
      <c r="CE94" s="95"/>
      <c r="CF94" s="95"/>
      <c r="CG94" s="95"/>
      <c r="CH94" s="95"/>
      <c r="CI94" s="95"/>
      <c r="CJ94" s="95"/>
      <c r="CK94" s="95"/>
      <c r="CL94" s="103"/>
      <c r="CM94" s="95"/>
      <c r="CN94" s="95"/>
      <c r="CO94" s="95"/>
      <c r="CP94" s="95"/>
      <c r="CQ94" s="95"/>
      <c r="CR94" s="95"/>
      <c r="CS94" s="95"/>
      <c r="CT94" s="98"/>
      <c r="CU94" s="98"/>
      <c r="CV94" s="98"/>
      <c r="CW94" s="98"/>
      <c r="CX94" s="98"/>
      <c r="CY94" s="98"/>
      <c r="CZ94" s="98"/>
      <c r="DA94" s="98"/>
      <c r="DB94" s="98"/>
      <c r="DC94" s="98"/>
      <c r="DD94" s="98"/>
      <c r="DE94" s="98"/>
      <c r="DF94" s="98"/>
      <c r="DG94" s="98"/>
      <c r="DH94" s="98"/>
      <c r="DI94" s="98"/>
      <c r="DJ94" s="98"/>
      <c r="DK94" s="98"/>
      <c r="DL94" s="98"/>
      <c r="DM94" s="98"/>
      <c r="DN94" s="98"/>
      <c r="DO94" s="98"/>
      <c r="DP94" s="98"/>
      <c r="DQ94" s="98"/>
      <c r="DR94" s="98"/>
      <c r="DS94" s="98"/>
      <c r="DT94" s="98"/>
      <c r="DU94" s="98"/>
      <c r="DV94" s="98"/>
      <c r="DW94" s="98"/>
      <c r="DX94" s="98"/>
      <c r="DY94" s="98"/>
      <c r="DZ94" s="98"/>
      <c r="EA94" s="98"/>
      <c r="EB94" s="98"/>
      <c r="EC94" s="98"/>
      <c r="ED94" s="98"/>
      <c r="EE94" s="98"/>
      <c r="EF94" s="98"/>
      <c r="EG94" s="98"/>
      <c r="EH94" s="98"/>
      <c r="EI94" s="98"/>
      <c r="EJ94" s="98"/>
      <c r="EK94" s="98"/>
      <c r="EL94" s="98"/>
      <c r="EM94" s="98"/>
      <c r="EN94" s="98"/>
      <c r="EO94" s="98"/>
      <c r="EP94" s="98"/>
      <c r="EQ94" s="98"/>
      <c r="ER94" s="98"/>
      <c r="ES94" s="98"/>
      <c r="ET94" s="98"/>
      <c r="EU94" s="98"/>
      <c r="EV94" s="98"/>
      <c r="EW94" s="98"/>
      <c r="EX94" s="98"/>
      <c r="EY94" s="98"/>
      <c r="EZ94" s="98"/>
      <c r="FA94" s="98"/>
      <c r="FB94" s="98"/>
      <c r="FC94" s="98"/>
      <c r="FD94" s="98"/>
      <c r="FE94" s="98"/>
      <c r="FF94" s="98"/>
      <c r="FG94" s="98"/>
      <c r="FH94" s="98"/>
      <c r="FI94" s="98"/>
      <c r="FJ94" s="98"/>
      <c r="FK94" s="98"/>
      <c r="FL94" s="98"/>
      <c r="FM94" s="98"/>
      <c r="FN94" s="98"/>
      <c r="FO94" s="98"/>
      <c r="FP94" s="96"/>
      <c r="FQ94" s="32"/>
      <c r="FR94" s="32"/>
      <c r="FS94" s="32"/>
      <c r="FT94" s="32"/>
      <c r="FU94" s="32"/>
      <c r="FV94" s="32"/>
      <c r="FW94" s="32"/>
      <c r="FX94" s="32"/>
      <c r="FY94" s="32"/>
      <c r="FZ94" s="32"/>
      <c r="GA94" s="32"/>
      <c r="GB94" s="32"/>
      <c r="GC94" s="32"/>
      <c r="GD94" s="32"/>
      <c r="GE94" s="32"/>
      <c r="GF94" s="32"/>
      <c r="GG94" s="32"/>
      <c r="GH94" s="32"/>
      <c r="GI94" s="32"/>
      <c r="GJ94" s="32"/>
      <c r="GK94" s="32"/>
      <c r="GL94" s="32"/>
      <c r="GM94" s="32"/>
      <c r="GN94" s="32"/>
    </row>
    <row r="95" spans="3:196" x14ac:dyDescent="0.2"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98"/>
      <c r="V95" s="98"/>
      <c r="W95" s="98"/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  <c r="AQ95" s="98"/>
      <c r="AR95" s="98"/>
      <c r="AS95" s="98"/>
      <c r="AT95" s="98"/>
      <c r="AU95" s="98"/>
      <c r="AV95" s="98"/>
      <c r="AW95" s="98"/>
      <c r="AX95" s="98"/>
      <c r="AY95" s="98"/>
      <c r="AZ95" s="98"/>
      <c r="BA95" s="98"/>
      <c r="BB95" s="98"/>
      <c r="BC95" s="98"/>
      <c r="BD95" s="98"/>
      <c r="BE95" s="98"/>
      <c r="BF95" s="98"/>
      <c r="BG95" s="98"/>
      <c r="BH95" s="98"/>
      <c r="BI95" s="98"/>
      <c r="BJ95" s="98"/>
      <c r="BK95" s="98"/>
      <c r="BL95" s="98"/>
      <c r="BM95" s="98"/>
      <c r="BN95" s="98"/>
      <c r="BO95" s="98"/>
      <c r="BP95" s="98"/>
      <c r="BQ95" s="98"/>
      <c r="BR95" s="98"/>
      <c r="BS95" s="98"/>
      <c r="BT95" s="98"/>
      <c r="BU95" s="98"/>
      <c r="BV95" s="98"/>
      <c r="BW95" s="98"/>
      <c r="BX95" s="95"/>
      <c r="BY95" s="95"/>
      <c r="BZ95" s="95"/>
      <c r="CA95" s="95"/>
      <c r="CB95" s="95"/>
      <c r="CC95" s="95"/>
      <c r="CD95" s="95"/>
      <c r="CE95" s="95"/>
      <c r="CF95" s="95"/>
      <c r="CG95" s="95"/>
      <c r="CH95" s="95"/>
      <c r="CI95" s="95"/>
      <c r="CJ95" s="95"/>
      <c r="CK95" s="95"/>
      <c r="CL95" s="103"/>
      <c r="CM95" s="95"/>
      <c r="CN95" s="95"/>
      <c r="CO95" s="95"/>
      <c r="CP95" s="95"/>
      <c r="CQ95" s="95"/>
      <c r="CR95" s="95"/>
      <c r="CS95" s="95"/>
      <c r="CT95" s="98"/>
      <c r="CU95" s="98"/>
      <c r="CV95" s="98"/>
      <c r="CW95" s="98"/>
      <c r="CX95" s="98"/>
      <c r="CY95" s="98"/>
      <c r="CZ95" s="98"/>
      <c r="DA95" s="98"/>
      <c r="DB95" s="98"/>
      <c r="DC95" s="98"/>
      <c r="DD95" s="98"/>
      <c r="DE95" s="98"/>
      <c r="DF95" s="98"/>
      <c r="DG95" s="98"/>
      <c r="DH95" s="98"/>
      <c r="DI95" s="98"/>
      <c r="DJ95" s="98"/>
      <c r="DK95" s="98"/>
      <c r="DL95" s="98"/>
      <c r="DM95" s="98"/>
      <c r="DN95" s="98"/>
      <c r="DO95" s="98"/>
      <c r="DP95" s="98"/>
      <c r="DQ95" s="98"/>
      <c r="DR95" s="98"/>
      <c r="DS95" s="98"/>
      <c r="DT95" s="98"/>
      <c r="DU95" s="98"/>
      <c r="DV95" s="98"/>
      <c r="DW95" s="98"/>
      <c r="DX95" s="98"/>
      <c r="DY95" s="98"/>
      <c r="DZ95" s="98"/>
      <c r="EA95" s="98"/>
      <c r="EB95" s="98"/>
      <c r="EC95" s="98"/>
      <c r="ED95" s="98"/>
      <c r="EE95" s="98"/>
      <c r="EF95" s="98"/>
      <c r="EG95" s="98"/>
      <c r="EH95" s="98"/>
      <c r="EI95" s="98"/>
      <c r="EJ95" s="98"/>
      <c r="EK95" s="98"/>
      <c r="EL95" s="98"/>
      <c r="EM95" s="98"/>
      <c r="EN95" s="98"/>
      <c r="EO95" s="98"/>
      <c r="EP95" s="98"/>
      <c r="EQ95" s="98"/>
      <c r="ER95" s="98"/>
      <c r="ES95" s="98"/>
      <c r="ET95" s="98"/>
      <c r="EU95" s="98"/>
      <c r="EV95" s="98"/>
      <c r="EW95" s="98"/>
      <c r="EX95" s="98"/>
      <c r="EY95" s="98"/>
      <c r="EZ95" s="98"/>
      <c r="FA95" s="98"/>
      <c r="FB95" s="98"/>
      <c r="FC95" s="98"/>
      <c r="FD95" s="98"/>
      <c r="FE95" s="98"/>
      <c r="FF95" s="98"/>
      <c r="FG95" s="98"/>
      <c r="FH95" s="98"/>
      <c r="FI95" s="98"/>
      <c r="FJ95" s="98"/>
      <c r="FK95" s="98"/>
      <c r="FL95" s="98"/>
      <c r="FM95" s="98"/>
      <c r="FN95" s="98"/>
      <c r="FO95" s="98"/>
      <c r="FP95" s="96"/>
      <c r="FQ95" s="32"/>
      <c r="FR95" s="32"/>
      <c r="FS95" s="32"/>
      <c r="FT95" s="32"/>
      <c r="FU95" s="32"/>
      <c r="FV95" s="32"/>
      <c r="FW95" s="32"/>
      <c r="FX95" s="32"/>
      <c r="FY95" s="32"/>
      <c r="FZ95" s="32"/>
      <c r="GA95" s="32"/>
      <c r="GB95" s="32"/>
      <c r="GC95" s="32"/>
      <c r="GD95" s="32"/>
      <c r="GE95" s="32"/>
      <c r="GF95" s="32"/>
      <c r="GG95" s="32"/>
      <c r="GH95" s="32"/>
      <c r="GI95" s="32"/>
      <c r="GJ95" s="32"/>
      <c r="GK95" s="32"/>
      <c r="GL95" s="32"/>
      <c r="GM95" s="32"/>
      <c r="GN95" s="32"/>
    </row>
    <row r="96" spans="3:196" x14ac:dyDescent="0.2"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U96" s="98"/>
      <c r="V96" s="98"/>
      <c r="W96" s="98"/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  <c r="AQ96" s="98"/>
      <c r="AR96" s="98"/>
      <c r="AS96" s="98"/>
      <c r="AT96" s="98"/>
      <c r="AU96" s="98"/>
      <c r="AV96" s="98"/>
      <c r="AW96" s="98"/>
      <c r="AX96" s="98"/>
      <c r="AY96" s="98"/>
      <c r="AZ96" s="98"/>
      <c r="BA96" s="98"/>
      <c r="BB96" s="98"/>
      <c r="BC96" s="98"/>
      <c r="BD96" s="98"/>
      <c r="BE96" s="98"/>
      <c r="BF96" s="98"/>
      <c r="BG96" s="98"/>
      <c r="BH96" s="98"/>
      <c r="BI96" s="98"/>
      <c r="BJ96" s="98"/>
      <c r="BK96" s="98"/>
      <c r="BL96" s="98"/>
      <c r="BM96" s="98"/>
      <c r="BN96" s="98"/>
      <c r="BO96" s="98"/>
      <c r="BP96" s="98"/>
      <c r="BQ96" s="98"/>
      <c r="BR96" s="98"/>
      <c r="BS96" s="98"/>
      <c r="BT96" s="98"/>
      <c r="BU96" s="98"/>
      <c r="BV96" s="98"/>
      <c r="BW96" s="98"/>
      <c r="BX96" s="95"/>
      <c r="BY96" s="95"/>
      <c r="BZ96" s="95"/>
      <c r="CA96" s="95"/>
      <c r="CB96" s="95"/>
      <c r="CC96" s="95"/>
      <c r="CD96" s="95"/>
      <c r="CE96" s="95"/>
      <c r="CF96" s="95"/>
      <c r="CG96" s="95"/>
      <c r="CH96" s="95"/>
      <c r="CI96" s="95"/>
      <c r="CJ96" s="95"/>
      <c r="CK96" s="95"/>
      <c r="CL96" s="103"/>
      <c r="CM96" s="95"/>
      <c r="CN96" s="95"/>
      <c r="CO96" s="95"/>
      <c r="CP96" s="95"/>
      <c r="CQ96" s="95"/>
      <c r="CR96" s="95"/>
      <c r="CS96" s="95"/>
      <c r="CT96" s="98"/>
      <c r="CU96" s="98"/>
      <c r="CV96" s="98"/>
      <c r="CW96" s="98"/>
      <c r="CX96" s="98"/>
      <c r="CY96" s="98"/>
      <c r="CZ96" s="98"/>
      <c r="DA96" s="98"/>
      <c r="DB96" s="98"/>
      <c r="DC96" s="98"/>
      <c r="DD96" s="98"/>
      <c r="DE96" s="98"/>
      <c r="DF96" s="98"/>
      <c r="DG96" s="98"/>
      <c r="DH96" s="98"/>
      <c r="DI96" s="98"/>
      <c r="DJ96" s="98"/>
      <c r="DK96" s="98"/>
      <c r="DL96" s="98"/>
      <c r="DM96" s="98"/>
      <c r="DN96" s="98"/>
      <c r="DO96" s="98"/>
      <c r="DP96" s="98"/>
      <c r="DQ96" s="98"/>
      <c r="DR96" s="98"/>
      <c r="DS96" s="98"/>
      <c r="DT96" s="98"/>
      <c r="DU96" s="98"/>
      <c r="DV96" s="98"/>
      <c r="DW96" s="98"/>
      <c r="DX96" s="98"/>
      <c r="DY96" s="98"/>
      <c r="DZ96" s="98"/>
      <c r="EA96" s="98"/>
      <c r="EB96" s="98"/>
      <c r="EC96" s="98"/>
      <c r="ED96" s="98"/>
      <c r="EE96" s="98"/>
      <c r="EF96" s="98"/>
      <c r="EG96" s="98"/>
      <c r="EH96" s="98"/>
      <c r="EI96" s="98"/>
      <c r="EJ96" s="98"/>
      <c r="EK96" s="98"/>
      <c r="EL96" s="98"/>
      <c r="EM96" s="98"/>
      <c r="EN96" s="98"/>
      <c r="EO96" s="98"/>
      <c r="EP96" s="98"/>
      <c r="EQ96" s="98"/>
      <c r="ER96" s="98"/>
      <c r="ES96" s="98"/>
      <c r="ET96" s="98"/>
      <c r="EU96" s="98"/>
      <c r="EV96" s="98"/>
      <c r="EW96" s="98"/>
      <c r="EX96" s="98"/>
      <c r="EY96" s="98"/>
      <c r="EZ96" s="98"/>
      <c r="FA96" s="98"/>
      <c r="FB96" s="98"/>
      <c r="FC96" s="98"/>
      <c r="FD96" s="98"/>
      <c r="FE96" s="98"/>
      <c r="FF96" s="98"/>
      <c r="FG96" s="98"/>
      <c r="FH96" s="98"/>
      <c r="FI96" s="98"/>
      <c r="FJ96" s="98"/>
      <c r="FK96" s="98"/>
      <c r="FL96" s="98"/>
      <c r="FM96" s="98"/>
      <c r="FN96" s="98"/>
      <c r="FO96" s="98"/>
      <c r="FP96" s="96"/>
      <c r="FQ96" s="32"/>
      <c r="FR96" s="32"/>
      <c r="FS96" s="32"/>
      <c r="FT96" s="32"/>
      <c r="FU96" s="32"/>
      <c r="FV96" s="32"/>
      <c r="FW96" s="32"/>
      <c r="FX96" s="32"/>
      <c r="FY96" s="32"/>
      <c r="FZ96" s="32"/>
      <c r="GA96" s="32"/>
      <c r="GB96" s="32"/>
      <c r="GC96" s="32"/>
      <c r="GD96" s="32"/>
      <c r="GE96" s="32"/>
      <c r="GF96" s="32"/>
      <c r="GG96" s="32"/>
      <c r="GH96" s="32"/>
      <c r="GI96" s="32"/>
      <c r="GJ96" s="32"/>
      <c r="GK96" s="32"/>
      <c r="GL96" s="32"/>
      <c r="GM96" s="32"/>
      <c r="GN96" s="32"/>
    </row>
    <row r="97" spans="3:196" x14ac:dyDescent="0.2"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  <c r="T97" s="98"/>
      <c r="U97" s="98"/>
      <c r="V97" s="98"/>
      <c r="W97" s="98"/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  <c r="AQ97" s="98"/>
      <c r="AR97" s="98"/>
      <c r="AS97" s="98"/>
      <c r="AT97" s="98"/>
      <c r="AU97" s="98"/>
      <c r="AV97" s="98"/>
      <c r="AW97" s="98"/>
      <c r="AX97" s="98"/>
      <c r="AY97" s="98"/>
      <c r="AZ97" s="98"/>
      <c r="BA97" s="98"/>
      <c r="BB97" s="98"/>
      <c r="BC97" s="98"/>
      <c r="BD97" s="98"/>
      <c r="BE97" s="98"/>
      <c r="BF97" s="98"/>
      <c r="BG97" s="98"/>
      <c r="BH97" s="98"/>
      <c r="BI97" s="98"/>
      <c r="BJ97" s="98"/>
      <c r="BK97" s="98"/>
      <c r="BL97" s="98"/>
      <c r="BM97" s="98"/>
      <c r="BN97" s="98"/>
      <c r="BO97" s="98"/>
      <c r="BP97" s="98"/>
      <c r="BQ97" s="98"/>
      <c r="BR97" s="98"/>
      <c r="BS97" s="98"/>
      <c r="BT97" s="98"/>
      <c r="BU97" s="98"/>
      <c r="BV97" s="98"/>
      <c r="BW97" s="98"/>
      <c r="BX97" s="95"/>
      <c r="BY97" s="95"/>
      <c r="BZ97" s="95"/>
      <c r="CA97" s="95"/>
      <c r="CB97" s="95"/>
      <c r="CC97" s="95"/>
      <c r="CD97" s="95"/>
      <c r="CE97" s="95"/>
      <c r="CF97" s="95"/>
      <c r="CG97" s="95"/>
      <c r="CH97" s="95"/>
      <c r="CI97" s="95"/>
      <c r="CJ97" s="95"/>
      <c r="CK97" s="95"/>
      <c r="CL97" s="103"/>
      <c r="CM97" s="95"/>
      <c r="CN97" s="95"/>
      <c r="CO97" s="95"/>
      <c r="CP97" s="95"/>
      <c r="CQ97" s="95"/>
      <c r="CR97" s="95"/>
      <c r="CS97" s="95"/>
      <c r="CT97" s="98"/>
      <c r="CU97" s="98"/>
      <c r="CV97" s="98"/>
      <c r="CW97" s="98"/>
      <c r="CX97" s="98"/>
      <c r="CY97" s="98"/>
      <c r="CZ97" s="98"/>
      <c r="DA97" s="98"/>
      <c r="DB97" s="98"/>
      <c r="DC97" s="98"/>
      <c r="DD97" s="98"/>
      <c r="DE97" s="98"/>
      <c r="DF97" s="98"/>
      <c r="DG97" s="98"/>
      <c r="DH97" s="98"/>
      <c r="DI97" s="98"/>
      <c r="DJ97" s="98"/>
      <c r="DK97" s="98"/>
      <c r="DL97" s="98"/>
      <c r="DM97" s="98"/>
      <c r="DN97" s="98"/>
      <c r="DO97" s="98"/>
      <c r="DP97" s="98"/>
      <c r="DQ97" s="98"/>
      <c r="DR97" s="98"/>
      <c r="DS97" s="98"/>
      <c r="DT97" s="98"/>
      <c r="DU97" s="98"/>
      <c r="DV97" s="98"/>
      <c r="DW97" s="98"/>
      <c r="DX97" s="98"/>
      <c r="DY97" s="98"/>
      <c r="DZ97" s="98"/>
      <c r="EA97" s="98"/>
      <c r="EB97" s="98"/>
      <c r="EC97" s="98"/>
      <c r="ED97" s="98"/>
      <c r="EE97" s="98"/>
      <c r="EF97" s="98"/>
      <c r="EG97" s="98"/>
      <c r="EH97" s="98"/>
      <c r="EI97" s="98"/>
      <c r="EJ97" s="98"/>
      <c r="EK97" s="98"/>
      <c r="EL97" s="98"/>
      <c r="EM97" s="98"/>
      <c r="EN97" s="98"/>
      <c r="EO97" s="98"/>
      <c r="EP97" s="98"/>
      <c r="EQ97" s="98"/>
      <c r="ER97" s="98"/>
      <c r="ES97" s="98"/>
      <c r="ET97" s="98"/>
      <c r="EU97" s="98"/>
      <c r="EV97" s="98"/>
      <c r="EW97" s="98"/>
      <c r="EX97" s="98"/>
      <c r="EY97" s="98"/>
      <c r="EZ97" s="98"/>
      <c r="FA97" s="98"/>
      <c r="FB97" s="98"/>
      <c r="FC97" s="98"/>
      <c r="FD97" s="98"/>
      <c r="FE97" s="98"/>
      <c r="FF97" s="98"/>
      <c r="FG97" s="98"/>
      <c r="FH97" s="98"/>
      <c r="FI97" s="98"/>
      <c r="FJ97" s="98"/>
      <c r="FK97" s="98"/>
      <c r="FL97" s="98"/>
      <c r="FM97" s="98"/>
      <c r="FN97" s="98"/>
      <c r="FO97" s="98"/>
      <c r="FP97" s="96"/>
      <c r="FQ97" s="32"/>
      <c r="FR97" s="32"/>
      <c r="FS97" s="32"/>
      <c r="FT97" s="32"/>
      <c r="FU97" s="32"/>
      <c r="FV97" s="32"/>
      <c r="FW97" s="32"/>
      <c r="FX97" s="32"/>
      <c r="FY97" s="32"/>
      <c r="FZ97" s="32"/>
      <c r="GA97" s="32"/>
      <c r="GB97" s="32"/>
      <c r="GC97" s="32"/>
      <c r="GD97" s="32"/>
      <c r="GE97" s="32"/>
      <c r="GF97" s="32"/>
      <c r="GG97" s="32"/>
      <c r="GH97" s="32"/>
      <c r="GI97" s="32"/>
      <c r="GJ97" s="32"/>
      <c r="GK97" s="32"/>
      <c r="GL97" s="32"/>
      <c r="GM97" s="32"/>
      <c r="GN97" s="32"/>
    </row>
    <row r="98" spans="3:196" x14ac:dyDescent="0.2"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U98" s="98"/>
      <c r="V98" s="98"/>
      <c r="W98" s="98"/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  <c r="AQ98" s="98"/>
      <c r="AR98" s="98"/>
      <c r="AS98" s="98"/>
      <c r="AT98" s="98"/>
      <c r="AU98" s="98"/>
      <c r="AV98" s="98"/>
      <c r="AW98" s="98"/>
      <c r="AX98" s="98"/>
      <c r="AY98" s="98"/>
      <c r="AZ98" s="98"/>
      <c r="BA98" s="98"/>
      <c r="BB98" s="98"/>
      <c r="BC98" s="98"/>
      <c r="BD98" s="98"/>
      <c r="BE98" s="98"/>
      <c r="BF98" s="98"/>
      <c r="BG98" s="98"/>
      <c r="BH98" s="98"/>
      <c r="BI98" s="98"/>
      <c r="BJ98" s="98"/>
      <c r="BK98" s="98"/>
      <c r="BL98" s="98"/>
      <c r="BM98" s="98"/>
      <c r="BN98" s="98"/>
      <c r="BO98" s="98"/>
      <c r="BP98" s="98"/>
      <c r="BQ98" s="98"/>
      <c r="BR98" s="98"/>
      <c r="BS98" s="98"/>
      <c r="BT98" s="98"/>
      <c r="BU98" s="98"/>
      <c r="BV98" s="98"/>
      <c r="BW98" s="98"/>
      <c r="BX98" s="95"/>
      <c r="BY98" s="95"/>
      <c r="BZ98" s="95"/>
      <c r="CA98" s="95"/>
      <c r="CB98" s="95"/>
      <c r="CC98" s="95"/>
      <c r="CD98" s="95"/>
      <c r="CE98" s="95"/>
      <c r="CF98" s="95"/>
      <c r="CG98" s="95"/>
      <c r="CH98" s="95"/>
      <c r="CI98" s="95"/>
      <c r="CJ98" s="95"/>
      <c r="CK98" s="95"/>
      <c r="CL98" s="103"/>
      <c r="CM98" s="95"/>
      <c r="CN98" s="95"/>
      <c r="CO98" s="95"/>
      <c r="CP98" s="95"/>
      <c r="CQ98" s="95"/>
      <c r="CR98" s="95"/>
      <c r="CS98" s="95"/>
      <c r="CT98" s="98"/>
      <c r="CU98" s="98"/>
      <c r="CV98" s="98"/>
      <c r="CW98" s="98"/>
      <c r="CX98" s="98"/>
      <c r="CY98" s="98"/>
      <c r="CZ98" s="98"/>
      <c r="DA98" s="98"/>
      <c r="DB98" s="98"/>
      <c r="DC98" s="98"/>
      <c r="DD98" s="98"/>
      <c r="DE98" s="98"/>
      <c r="DF98" s="98"/>
      <c r="DG98" s="98"/>
      <c r="DH98" s="98"/>
      <c r="DI98" s="98"/>
      <c r="DJ98" s="98"/>
      <c r="DK98" s="98"/>
      <c r="DL98" s="98"/>
      <c r="DM98" s="98"/>
      <c r="DN98" s="98"/>
      <c r="DO98" s="98"/>
      <c r="DP98" s="98"/>
      <c r="DQ98" s="98"/>
      <c r="DR98" s="98"/>
      <c r="DS98" s="98"/>
      <c r="DT98" s="98"/>
      <c r="DU98" s="98"/>
      <c r="DV98" s="98"/>
      <c r="DW98" s="98"/>
      <c r="DX98" s="98"/>
      <c r="DY98" s="98"/>
      <c r="DZ98" s="98"/>
      <c r="EA98" s="98"/>
      <c r="EB98" s="98"/>
      <c r="EC98" s="98"/>
      <c r="ED98" s="98"/>
      <c r="EE98" s="98"/>
      <c r="EF98" s="98"/>
      <c r="EG98" s="98"/>
      <c r="EH98" s="98"/>
      <c r="EI98" s="98"/>
      <c r="EJ98" s="98"/>
      <c r="EK98" s="98"/>
      <c r="EL98" s="98"/>
      <c r="EM98" s="98"/>
      <c r="EN98" s="98"/>
      <c r="EO98" s="98"/>
      <c r="EP98" s="98"/>
      <c r="EQ98" s="98"/>
      <c r="ER98" s="98"/>
      <c r="ES98" s="98"/>
      <c r="ET98" s="98"/>
      <c r="EU98" s="98"/>
      <c r="EV98" s="98"/>
      <c r="EW98" s="98"/>
      <c r="EX98" s="98"/>
      <c r="EY98" s="98"/>
      <c r="EZ98" s="98"/>
      <c r="FA98" s="98"/>
      <c r="FB98" s="98"/>
      <c r="FC98" s="98"/>
      <c r="FD98" s="98"/>
      <c r="FE98" s="98"/>
      <c r="FF98" s="98"/>
      <c r="FG98" s="98"/>
      <c r="FH98" s="98"/>
      <c r="FI98" s="98"/>
      <c r="FJ98" s="98"/>
      <c r="FK98" s="98"/>
      <c r="FL98" s="98"/>
      <c r="FM98" s="98"/>
      <c r="FN98" s="98"/>
      <c r="FO98" s="98"/>
      <c r="FP98" s="96"/>
      <c r="FQ98" s="32"/>
      <c r="FR98" s="32"/>
      <c r="FS98" s="32"/>
      <c r="FT98" s="32"/>
      <c r="FU98" s="32"/>
      <c r="FV98" s="32"/>
      <c r="FW98" s="32"/>
      <c r="FX98" s="32"/>
      <c r="FY98" s="32"/>
      <c r="FZ98" s="32"/>
      <c r="GA98" s="32"/>
      <c r="GB98" s="32"/>
      <c r="GC98" s="32"/>
      <c r="GD98" s="32"/>
      <c r="GE98" s="32"/>
      <c r="GF98" s="32"/>
      <c r="GG98" s="32"/>
      <c r="GH98" s="32"/>
      <c r="GI98" s="32"/>
      <c r="GJ98" s="32"/>
      <c r="GK98" s="32"/>
      <c r="GL98" s="32"/>
      <c r="GM98" s="32"/>
      <c r="GN98" s="32"/>
    </row>
    <row r="99" spans="3:196" x14ac:dyDescent="0.2"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U99" s="98"/>
      <c r="V99" s="98"/>
      <c r="W99" s="98"/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  <c r="AQ99" s="98"/>
      <c r="AR99" s="98"/>
      <c r="AS99" s="98"/>
      <c r="AT99" s="98"/>
      <c r="AU99" s="98"/>
      <c r="AV99" s="98"/>
      <c r="AW99" s="98"/>
      <c r="AX99" s="98"/>
      <c r="AY99" s="98"/>
      <c r="AZ99" s="98"/>
      <c r="BA99" s="98"/>
      <c r="BB99" s="98"/>
      <c r="BC99" s="98"/>
      <c r="BD99" s="98"/>
      <c r="BE99" s="98"/>
      <c r="BF99" s="98"/>
      <c r="BG99" s="98"/>
      <c r="BH99" s="98"/>
      <c r="BI99" s="98"/>
      <c r="BJ99" s="98"/>
      <c r="BK99" s="98"/>
      <c r="BL99" s="98"/>
      <c r="BM99" s="98"/>
      <c r="BN99" s="98"/>
      <c r="BO99" s="98"/>
      <c r="BP99" s="98"/>
      <c r="BQ99" s="98"/>
      <c r="BR99" s="98"/>
      <c r="BS99" s="98"/>
      <c r="BT99" s="98"/>
      <c r="BU99" s="98"/>
      <c r="BV99" s="98"/>
      <c r="BW99" s="98"/>
      <c r="BX99" s="95"/>
      <c r="BY99" s="95"/>
      <c r="BZ99" s="95"/>
      <c r="CA99" s="95"/>
      <c r="CB99" s="95"/>
      <c r="CC99" s="95"/>
      <c r="CD99" s="95"/>
      <c r="CE99" s="95"/>
      <c r="CF99" s="95"/>
      <c r="CG99" s="95"/>
      <c r="CH99" s="95"/>
      <c r="CI99" s="95"/>
      <c r="CJ99" s="95"/>
      <c r="CK99" s="95"/>
      <c r="CL99" s="103"/>
      <c r="CM99" s="95"/>
      <c r="CN99" s="95"/>
      <c r="CO99" s="95"/>
      <c r="CP99" s="95"/>
      <c r="CQ99" s="95"/>
      <c r="CR99" s="95"/>
      <c r="CS99" s="95"/>
      <c r="CT99" s="98"/>
      <c r="CU99" s="98"/>
      <c r="CV99" s="98"/>
      <c r="CW99" s="98"/>
      <c r="CX99" s="98"/>
      <c r="CY99" s="98"/>
      <c r="CZ99" s="98"/>
      <c r="DA99" s="98"/>
      <c r="DB99" s="98"/>
      <c r="DC99" s="98"/>
      <c r="DD99" s="98"/>
      <c r="DE99" s="98"/>
      <c r="DF99" s="98"/>
      <c r="DG99" s="98"/>
      <c r="DH99" s="98"/>
      <c r="DI99" s="98"/>
      <c r="DJ99" s="98"/>
      <c r="DK99" s="98"/>
      <c r="DL99" s="98"/>
      <c r="DM99" s="98"/>
      <c r="DN99" s="98"/>
      <c r="DO99" s="98"/>
      <c r="DP99" s="98"/>
      <c r="DQ99" s="98"/>
      <c r="DR99" s="98"/>
      <c r="DS99" s="98"/>
      <c r="DT99" s="98"/>
      <c r="DU99" s="98"/>
      <c r="DV99" s="98"/>
      <c r="DW99" s="98"/>
      <c r="DX99" s="98"/>
      <c r="DY99" s="98"/>
      <c r="DZ99" s="98"/>
      <c r="EA99" s="98"/>
      <c r="EB99" s="98"/>
      <c r="EC99" s="98"/>
      <c r="ED99" s="98"/>
      <c r="EE99" s="98"/>
      <c r="EF99" s="98"/>
      <c r="EG99" s="98"/>
      <c r="EH99" s="98"/>
      <c r="EI99" s="98"/>
      <c r="EJ99" s="98"/>
      <c r="EK99" s="98"/>
      <c r="EL99" s="98"/>
      <c r="EM99" s="98"/>
      <c r="EN99" s="98"/>
      <c r="EO99" s="98"/>
      <c r="EP99" s="98"/>
      <c r="EQ99" s="98"/>
      <c r="ER99" s="98"/>
      <c r="ES99" s="98"/>
      <c r="ET99" s="98"/>
      <c r="EU99" s="98"/>
      <c r="EV99" s="98"/>
      <c r="EW99" s="98"/>
      <c r="EX99" s="98"/>
      <c r="EY99" s="98"/>
      <c r="EZ99" s="98"/>
      <c r="FA99" s="98"/>
      <c r="FB99" s="98"/>
      <c r="FC99" s="98"/>
      <c r="FD99" s="98"/>
      <c r="FE99" s="98"/>
      <c r="FF99" s="98"/>
      <c r="FG99" s="98"/>
      <c r="FH99" s="98"/>
      <c r="FI99" s="98"/>
      <c r="FJ99" s="98"/>
      <c r="FK99" s="98"/>
      <c r="FL99" s="98"/>
      <c r="FM99" s="98"/>
      <c r="FN99" s="98"/>
      <c r="FO99" s="98"/>
      <c r="FP99" s="96"/>
      <c r="FQ99" s="32"/>
      <c r="FR99" s="32"/>
      <c r="FS99" s="32"/>
      <c r="FT99" s="32"/>
      <c r="FU99" s="32"/>
      <c r="FV99" s="32"/>
      <c r="FW99" s="32"/>
      <c r="FX99" s="32"/>
      <c r="FY99" s="32"/>
      <c r="FZ99" s="32"/>
      <c r="GA99" s="32"/>
      <c r="GB99" s="32"/>
      <c r="GC99" s="32"/>
      <c r="GD99" s="32"/>
      <c r="GE99" s="32"/>
      <c r="GF99" s="32"/>
      <c r="GG99" s="32"/>
      <c r="GH99" s="32"/>
      <c r="GI99" s="32"/>
      <c r="GJ99" s="32"/>
      <c r="GK99" s="32"/>
      <c r="GL99" s="32"/>
      <c r="GM99" s="32"/>
      <c r="GN99" s="32"/>
    </row>
    <row r="100" spans="3:196" x14ac:dyDescent="0.2"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U100" s="98"/>
      <c r="V100" s="98"/>
      <c r="W100" s="98"/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  <c r="AQ100" s="98"/>
      <c r="AR100" s="98"/>
      <c r="AS100" s="98"/>
      <c r="AT100" s="98"/>
      <c r="AU100" s="98"/>
      <c r="AV100" s="98"/>
      <c r="AW100" s="98"/>
      <c r="AX100" s="98"/>
      <c r="AY100" s="98"/>
      <c r="AZ100" s="98"/>
      <c r="BA100" s="98"/>
      <c r="BB100" s="98"/>
      <c r="BC100" s="98"/>
      <c r="BD100" s="98"/>
      <c r="BE100" s="98"/>
      <c r="BF100" s="98"/>
      <c r="BG100" s="98"/>
      <c r="BH100" s="98"/>
      <c r="BI100" s="98"/>
      <c r="BJ100" s="98"/>
      <c r="BK100" s="98"/>
      <c r="BL100" s="98"/>
      <c r="BM100" s="98"/>
      <c r="BN100" s="98"/>
      <c r="BO100" s="98"/>
      <c r="BP100" s="98"/>
      <c r="BQ100" s="98"/>
      <c r="BR100" s="98"/>
      <c r="BS100" s="98"/>
      <c r="BT100" s="98"/>
      <c r="BU100" s="98"/>
      <c r="BV100" s="98"/>
      <c r="BW100" s="98"/>
      <c r="BX100" s="95"/>
      <c r="BY100" s="95"/>
      <c r="BZ100" s="95"/>
      <c r="CA100" s="95"/>
      <c r="CB100" s="95"/>
      <c r="CC100" s="95"/>
      <c r="CD100" s="95"/>
      <c r="CE100" s="95"/>
      <c r="CF100" s="95"/>
      <c r="CG100" s="95"/>
      <c r="CH100" s="95"/>
      <c r="CI100" s="95"/>
      <c r="CJ100" s="95"/>
      <c r="CK100" s="95"/>
      <c r="CL100" s="103"/>
      <c r="CM100" s="95"/>
      <c r="CN100" s="95"/>
      <c r="CO100" s="95"/>
      <c r="CP100" s="95"/>
      <c r="CQ100" s="95"/>
      <c r="CR100" s="95"/>
      <c r="CS100" s="95"/>
      <c r="CT100" s="98"/>
      <c r="CU100" s="98"/>
      <c r="CV100" s="98"/>
      <c r="CW100" s="98"/>
      <c r="CX100" s="98"/>
      <c r="CY100" s="98"/>
      <c r="CZ100" s="98"/>
      <c r="DA100" s="98"/>
      <c r="DB100" s="98"/>
      <c r="DC100" s="98"/>
      <c r="DD100" s="98"/>
      <c r="DE100" s="98"/>
      <c r="DF100" s="98"/>
      <c r="DG100" s="98"/>
      <c r="DH100" s="98"/>
      <c r="DI100" s="98"/>
      <c r="DJ100" s="98"/>
      <c r="DK100" s="98"/>
      <c r="DL100" s="98"/>
      <c r="DM100" s="98"/>
      <c r="DN100" s="98"/>
      <c r="DO100" s="98"/>
      <c r="DP100" s="98"/>
      <c r="DQ100" s="98"/>
      <c r="DR100" s="98"/>
      <c r="DS100" s="98"/>
      <c r="DT100" s="98"/>
      <c r="DU100" s="98"/>
      <c r="DV100" s="98"/>
      <c r="DW100" s="98"/>
      <c r="DX100" s="98"/>
      <c r="DY100" s="98"/>
      <c r="DZ100" s="98"/>
      <c r="EA100" s="98"/>
      <c r="EB100" s="98"/>
      <c r="EC100" s="98"/>
      <c r="ED100" s="98"/>
      <c r="EE100" s="98"/>
      <c r="EF100" s="98"/>
      <c r="EG100" s="98"/>
      <c r="EH100" s="98"/>
      <c r="EI100" s="98"/>
      <c r="EJ100" s="98"/>
      <c r="EK100" s="98"/>
      <c r="EL100" s="98"/>
      <c r="EM100" s="98"/>
      <c r="EN100" s="98"/>
      <c r="EO100" s="98"/>
      <c r="EP100" s="98"/>
      <c r="EQ100" s="98"/>
      <c r="ER100" s="98"/>
      <c r="ES100" s="98"/>
      <c r="ET100" s="98"/>
      <c r="EU100" s="98"/>
      <c r="EV100" s="98"/>
      <c r="EW100" s="98"/>
      <c r="EX100" s="98"/>
      <c r="EY100" s="98"/>
      <c r="EZ100" s="98"/>
      <c r="FA100" s="98"/>
      <c r="FB100" s="98"/>
      <c r="FC100" s="98"/>
      <c r="FD100" s="98"/>
      <c r="FE100" s="98"/>
      <c r="FF100" s="98"/>
      <c r="FG100" s="98"/>
      <c r="FH100" s="98"/>
      <c r="FI100" s="98"/>
      <c r="FJ100" s="98"/>
      <c r="FK100" s="98"/>
      <c r="FL100" s="98"/>
      <c r="FM100" s="98"/>
      <c r="FN100" s="98"/>
      <c r="FO100" s="98"/>
      <c r="FP100" s="96"/>
      <c r="FQ100" s="32"/>
      <c r="FR100" s="32"/>
      <c r="FS100" s="32"/>
      <c r="FT100" s="32"/>
      <c r="FU100" s="32"/>
      <c r="FV100" s="32"/>
      <c r="FW100" s="32"/>
      <c r="FX100" s="32"/>
      <c r="FY100" s="32"/>
      <c r="FZ100" s="32"/>
      <c r="GA100" s="32"/>
      <c r="GB100" s="32"/>
      <c r="GC100" s="32"/>
      <c r="GD100" s="32"/>
      <c r="GE100" s="32"/>
      <c r="GF100" s="32"/>
      <c r="GG100" s="32"/>
      <c r="GH100" s="32"/>
      <c r="GI100" s="32"/>
      <c r="GJ100" s="32"/>
      <c r="GK100" s="32"/>
      <c r="GL100" s="32"/>
      <c r="GM100" s="32"/>
      <c r="GN100" s="32"/>
    </row>
    <row r="101" spans="3:196" x14ac:dyDescent="0.2"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  <c r="V101" s="98"/>
      <c r="W101" s="98"/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  <c r="AQ101" s="98"/>
      <c r="AR101" s="98"/>
      <c r="AS101" s="98"/>
      <c r="AT101" s="98"/>
      <c r="AU101" s="98"/>
      <c r="AV101" s="98"/>
      <c r="AW101" s="98"/>
      <c r="AX101" s="98"/>
      <c r="AY101" s="98"/>
      <c r="AZ101" s="98"/>
      <c r="BA101" s="98"/>
      <c r="BB101" s="98"/>
      <c r="BC101" s="98"/>
      <c r="BD101" s="98"/>
      <c r="BE101" s="98"/>
      <c r="BF101" s="98"/>
      <c r="BG101" s="98"/>
      <c r="BH101" s="98"/>
      <c r="BI101" s="98"/>
      <c r="BJ101" s="98"/>
      <c r="BK101" s="98"/>
      <c r="BL101" s="98"/>
      <c r="BM101" s="98"/>
      <c r="BN101" s="98"/>
      <c r="BO101" s="98"/>
      <c r="BP101" s="98"/>
      <c r="BQ101" s="98"/>
      <c r="BR101" s="98"/>
      <c r="BS101" s="98"/>
      <c r="BT101" s="98"/>
      <c r="BU101" s="98"/>
      <c r="BV101" s="98"/>
      <c r="BW101" s="98"/>
      <c r="BX101" s="95"/>
      <c r="BY101" s="95"/>
      <c r="BZ101" s="95"/>
      <c r="CA101" s="95"/>
      <c r="CB101" s="95"/>
      <c r="CC101" s="95"/>
      <c r="CD101" s="95"/>
      <c r="CE101" s="95"/>
      <c r="CF101" s="95"/>
      <c r="CG101" s="95"/>
      <c r="CH101" s="95"/>
      <c r="CI101" s="95"/>
      <c r="CJ101" s="95"/>
      <c r="CK101" s="95"/>
      <c r="CL101" s="103"/>
      <c r="CM101" s="95"/>
      <c r="CN101" s="95"/>
      <c r="CO101" s="95"/>
      <c r="CP101" s="95"/>
      <c r="CQ101" s="95"/>
      <c r="CR101" s="95"/>
      <c r="CS101" s="95"/>
      <c r="CT101" s="98"/>
      <c r="CU101" s="98"/>
      <c r="CV101" s="98"/>
      <c r="CW101" s="98"/>
      <c r="CX101" s="98"/>
      <c r="CY101" s="98"/>
      <c r="CZ101" s="98"/>
      <c r="DA101" s="98"/>
      <c r="DB101" s="98"/>
      <c r="DC101" s="98"/>
      <c r="DD101" s="98"/>
      <c r="DE101" s="98"/>
      <c r="DF101" s="98"/>
      <c r="DG101" s="98"/>
      <c r="DH101" s="98"/>
      <c r="DI101" s="98"/>
      <c r="DJ101" s="98"/>
      <c r="DK101" s="98"/>
      <c r="DL101" s="98"/>
      <c r="DM101" s="98"/>
      <c r="DN101" s="98"/>
      <c r="DO101" s="98"/>
      <c r="DP101" s="98"/>
      <c r="DQ101" s="98"/>
      <c r="DR101" s="98"/>
      <c r="DS101" s="98"/>
      <c r="DT101" s="98"/>
      <c r="DU101" s="98"/>
      <c r="DV101" s="98"/>
      <c r="DW101" s="98"/>
      <c r="DX101" s="98"/>
      <c r="DY101" s="98"/>
      <c r="DZ101" s="98"/>
      <c r="EA101" s="98"/>
      <c r="EB101" s="98"/>
      <c r="EC101" s="98"/>
      <c r="ED101" s="98"/>
      <c r="EE101" s="98"/>
      <c r="EF101" s="98"/>
      <c r="EG101" s="98"/>
      <c r="EH101" s="98"/>
      <c r="EI101" s="98"/>
      <c r="EJ101" s="98"/>
      <c r="EK101" s="98"/>
      <c r="EL101" s="98"/>
      <c r="EM101" s="98"/>
      <c r="EN101" s="98"/>
      <c r="EO101" s="98"/>
      <c r="EP101" s="98"/>
      <c r="EQ101" s="98"/>
      <c r="ER101" s="98"/>
      <c r="ES101" s="98"/>
      <c r="ET101" s="98"/>
      <c r="EU101" s="98"/>
      <c r="EV101" s="98"/>
      <c r="EW101" s="98"/>
      <c r="EX101" s="98"/>
      <c r="EY101" s="98"/>
      <c r="EZ101" s="98"/>
      <c r="FA101" s="98"/>
      <c r="FB101" s="98"/>
      <c r="FC101" s="98"/>
      <c r="FD101" s="98"/>
      <c r="FE101" s="98"/>
      <c r="FF101" s="98"/>
      <c r="FG101" s="98"/>
      <c r="FH101" s="98"/>
      <c r="FI101" s="98"/>
      <c r="FJ101" s="98"/>
      <c r="FK101" s="98"/>
      <c r="FL101" s="98"/>
      <c r="FM101" s="98"/>
      <c r="FN101" s="98"/>
      <c r="FO101" s="98"/>
      <c r="FP101" s="96"/>
      <c r="FQ101" s="32"/>
      <c r="FR101" s="32"/>
      <c r="FS101" s="32"/>
      <c r="FT101" s="32"/>
      <c r="FU101" s="32"/>
      <c r="FV101" s="32"/>
      <c r="FW101" s="32"/>
      <c r="FX101" s="32"/>
      <c r="FY101" s="32"/>
      <c r="FZ101" s="32"/>
      <c r="GA101" s="32"/>
      <c r="GB101" s="32"/>
      <c r="GC101" s="32"/>
      <c r="GD101" s="32"/>
      <c r="GE101" s="32"/>
      <c r="GF101" s="32"/>
      <c r="GG101" s="32"/>
      <c r="GH101" s="32"/>
      <c r="GI101" s="32"/>
      <c r="GJ101" s="32"/>
      <c r="GK101" s="32"/>
      <c r="GL101" s="32"/>
      <c r="GM101" s="32"/>
      <c r="GN101" s="32"/>
    </row>
    <row r="102" spans="3:196" x14ac:dyDescent="0.2"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U102" s="98"/>
      <c r="V102" s="98"/>
      <c r="W102" s="98"/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  <c r="AQ102" s="98"/>
      <c r="AR102" s="98"/>
      <c r="AS102" s="98"/>
      <c r="AT102" s="98"/>
      <c r="AU102" s="98"/>
      <c r="AV102" s="98"/>
      <c r="AW102" s="98"/>
      <c r="AX102" s="98"/>
      <c r="AY102" s="98"/>
      <c r="AZ102" s="98"/>
      <c r="BA102" s="98"/>
      <c r="BB102" s="98"/>
      <c r="BC102" s="98"/>
      <c r="BD102" s="98"/>
      <c r="BE102" s="98"/>
      <c r="BF102" s="98"/>
      <c r="BG102" s="98"/>
      <c r="BH102" s="98"/>
      <c r="BI102" s="98"/>
      <c r="BJ102" s="98"/>
      <c r="BK102" s="98"/>
      <c r="BL102" s="98"/>
      <c r="BM102" s="98"/>
      <c r="BN102" s="98"/>
      <c r="BO102" s="98"/>
      <c r="BP102" s="98"/>
      <c r="BQ102" s="98"/>
      <c r="BR102" s="98"/>
      <c r="BS102" s="98"/>
      <c r="BT102" s="98"/>
      <c r="BU102" s="98"/>
      <c r="BV102" s="98"/>
      <c r="BW102" s="98"/>
      <c r="BX102" s="95"/>
      <c r="BY102" s="95"/>
      <c r="BZ102" s="95"/>
      <c r="CA102" s="95"/>
      <c r="CB102" s="95"/>
      <c r="CC102" s="95"/>
      <c r="CD102" s="95"/>
      <c r="CE102" s="95"/>
      <c r="CF102" s="95"/>
      <c r="CG102" s="95"/>
      <c r="CH102" s="95"/>
      <c r="CI102" s="95"/>
      <c r="CJ102" s="95"/>
      <c r="CK102" s="95"/>
      <c r="CL102" s="103"/>
      <c r="CM102" s="95"/>
      <c r="CN102" s="95"/>
      <c r="CO102" s="95"/>
      <c r="CP102" s="95"/>
      <c r="CQ102" s="95"/>
      <c r="CR102" s="95"/>
      <c r="CS102" s="95"/>
      <c r="CT102" s="98"/>
      <c r="CU102" s="98"/>
      <c r="CV102" s="98"/>
      <c r="CW102" s="98"/>
      <c r="CX102" s="98"/>
      <c r="CY102" s="98"/>
      <c r="CZ102" s="98"/>
      <c r="DA102" s="98"/>
      <c r="DB102" s="98"/>
      <c r="DC102" s="98"/>
      <c r="DD102" s="98"/>
      <c r="DE102" s="98"/>
      <c r="DF102" s="98"/>
      <c r="DG102" s="98"/>
      <c r="DH102" s="98"/>
      <c r="DI102" s="98"/>
      <c r="DJ102" s="98"/>
      <c r="DK102" s="98"/>
      <c r="DL102" s="98"/>
      <c r="DM102" s="98"/>
      <c r="DN102" s="98"/>
      <c r="DO102" s="98"/>
      <c r="DP102" s="98"/>
      <c r="DQ102" s="98"/>
      <c r="DR102" s="98"/>
      <c r="DS102" s="98"/>
      <c r="DT102" s="98"/>
      <c r="DU102" s="98"/>
      <c r="DV102" s="98"/>
      <c r="DW102" s="98"/>
      <c r="DX102" s="98"/>
      <c r="DY102" s="98"/>
      <c r="DZ102" s="98"/>
      <c r="EA102" s="98"/>
      <c r="EB102" s="98"/>
      <c r="EC102" s="98"/>
      <c r="ED102" s="98"/>
      <c r="EE102" s="98"/>
      <c r="EF102" s="98"/>
      <c r="EG102" s="98"/>
      <c r="EH102" s="98"/>
      <c r="EI102" s="98"/>
      <c r="EJ102" s="98"/>
      <c r="EK102" s="98"/>
      <c r="EL102" s="98"/>
      <c r="EM102" s="98"/>
      <c r="EN102" s="98"/>
      <c r="EO102" s="98"/>
      <c r="EP102" s="98"/>
      <c r="EQ102" s="98"/>
      <c r="ER102" s="98"/>
      <c r="ES102" s="98"/>
      <c r="ET102" s="98"/>
      <c r="EU102" s="98"/>
      <c r="EV102" s="98"/>
      <c r="EW102" s="98"/>
      <c r="EX102" s="98"/>
      <c r="EY102" s="98"/>
      <c r="EZ102" s="98"/>
      <c r="FA102" s="98"/>
      <c r="FB102" s="98"/>
      <c r="FC102" s="98"/>
      <c r="FD102" s="98"/>
      <c r="FE102" s="98"/>
      <c r="FF102" s="98"/>
      <c r="FG102" s="98"/>
      <c r="FH102" s="98"/>
      <c r="FI102" s="98"/>
      <c r="FJ102" s="98"/>
      <c r="FK102" s="98"/>
      <c r="FL102" s="98"/>
      <c r="FM102" s="98"/>
      <c r="FN102" s="98"/>
      <c r="FO102" s="98"/>
      <c r="FP102" s="96"/>
      <c r="FQ102" s="32"/>
      <c r="FR102" s="32"/>
      <c r="FS102" s="32"/>
      <c r="FT102" s="32"/>
      <c r="FU102" s="32"/>
      <c r="FV102" s="32"/>
      <c r="FW102" s="32"/>
      <c r="FX102" s="32"/>
      <c r="FY102" s="32"/>
      <c r="FZ102" s="32"/>
      <c r="GA102" s="32"/>
      <c r="GB102" s="32"/>
      <c r="GC102" s="32"/>
      <c r="GD102" s="32"/>
      <c r="GE102" s="32"/>
      <c r="GF102" s="32"/>
      <c r="GG102" s="32"/>
      <c r="GH102" s="32"/>
      <c r="GI102" s="32"/>
      <c r="GJ102" s="32"/>
      <c r="GK102" s="32"/>
      <c r="GL102" s="32"/>
      <c r="GM102" s="32"/>
      <c r="GN102" s="32"/>
    </row>
    <row r="103" spans="3:196" x14ac:dyDescent="0.2"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  <c r="T103" s="98"/>
      <c r="U103" s="98"/>
      <c r="V103" s="98"/>
      <c r="W103" s="98"/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  <c r="AQ103" s="98"/>
      <c r="AR103" s="98"/>
      <c r="AS103" s="98"/>
      <c r="AT103" s="98"/>
      <c r="AU103" s="98"/>
      <c r="AV103" s="98"/>
      <c r="AW103" s="98"/>
      <c r="AX103" s="98"/>
      <c r="AY103" s="98"/>
      <c r="AZ103" s="98"/>
      <c r="BA103" s="98"/>
      <c r="BB103" s="98"/>
      <c r="BC103" s="98"/>
      <c r="BD103" s="98"/>
      <c r="BE103" s="98"/>
      <c r="BF103" s="98"/>
      <c r="BG103" s="98"/>
      <c r="BH103" s="98"/>
      <c r="BI103" s="98"/>
      <c r="BJ103" s="98"/>
      <c r="BK103" s="98"/>
      <c r="BL103" s="98"/>
      <c r="BM103" s="98"/>
      <c r="BN103" s="98"/>
      <c r="BO103" s="98"/>
      <c r="BP103" s="98"/>
      <c r="BQ103" s="98"/>
      <c r="BR103" s="98"/>
      <c r="BS103" s="98"/>
      <c r="BT103" s="98"/>
      <c r="BU103" s="98"/>
      <c r="BV103" s="98"/>
      <c r="BW103" s="98"/>
      <c r="BX103" s="95"/>
      <c r="BY103" s="95"/>
      <c r="BZ103" s="95"/>
      <c r="CA103" s="95"/>
      <c r="CB103" s="95"/>
      <c r="CC103" s="95"/>
      <c r="CD103" s="95"/>
      <c r="CE103" s="95"/>
      <c r="CF103" s="95"/>
      <c r="CG103" s="95"/>
      <c r="CH103" s="95"/>
      <c r="CI103" s="95"/>
      <c r="CJ103" s="95"/>
      <c r="CK103" s="95"/>
      <c r="CL103" s="103"/>
      <c r="CM103" s="95"/>
      <c r="CN103" s="95"/>
      <c r="CO103" s="95"/>
      <c r="CP103" s="95"/>
      <c r="CQ103" s="95"/>
      <c r="CR103" s="95"/>
      <c r="CS103" s="95"/>
      <c r="CT103" s="98"/>
      <c r="CU103" s="98"/>
      <c r="CV103" s="98"/>
      <c r="CW103" s="98"/>
      <c r="CX103" s="98"/>
      <c r="CY103" s="98"/>
      <c r="CZ103" s="98"/>
      <c r="DA103" s="98"/>
      <c r="DB103" s="98"/>
      <c r="DC103" s="98"/>
      <c r="DD103" s="98"/>
      <c r="DE103" s="98"/>
      <c r="DF103" s="98"/>
      <c r="DG103" s="98"/>
      <c r="DH103" s="98"/>
      <c r="DI103" s="98"/>
      <c r="DJ103" s="98"/>
      <c r="DK103" s="98"/>
      <c r="DL103" s="98"/>
      <c r="DM103" s="98"/>
      <c r="DN103" s="98"/>
      <c r="DO103" s="98"/>
      <c r="DP103" s="98"/>
      <c r="DQ103" s="98"/>
      <c r="DR103" s="98"/>
      <c r="DS103" s="98"/>
      <c r="DT103" s="98"/>
      <c r="DU103" s="98"/>
      <c r="DV103" s="98"/>
      <c r="DW103" s="98"/>
      <c r="DX103" s="98"/>
      <c r="DY103" s="98"/>
      <c r="DZ103" s="98"/>
      <c r="EA103" s="98"/>
      <c r="EB103" s="98"/>
      <c r="EC103" s="98"/>
      <c r="ED103" s="98"/>
      <c r="EE103" s="98"/>
      <c r="EF103" s="98"/>
      <c r="EG103" s="98"/>
      <c r="EH103" s="98"/>
      <c r="EI103" s="98"/>
      <c r="EJ103" s="98"/>
      <c r="EK103" s="98"/>
      <c r="EL103" s="98"/>
      <c r="EM103" s="98"/>
      <c r="EN103" s="98"/>
      <c r="EO103" s="98"/>
      <c r="EP103" s="98"/>
      <c r="EQ103" s="98"/>
      <c r="ER103" s="98"/>
      <c r="ES103" s="98"/>
      <c r="ET103" s="98"/>
      <c r="EU103" s="98"/>
      <c r="EV103" s="98"/>
      <c r="EW103" s="98"/>
      <c r="EX103" s="98"/>
      <c r="EY103" s="98"/>
      <c r="EZ103" s="98"/>
      <c r="FA103" s="98"/>
      <c r="FB103" s="98"/>
      <c r="FC103" s="98"/>
      <c r="FD103" s="98"/>
      <c r="FE103" s="98"/>
      <c r="FF103" s="98"/>
      <c r="FG103" s="98"/>
      <c r="FH103" s="98"/>
      <c r="FI103" s="98"/>
      <c r="FJ103" s="98"/>
      <c r="FK103" s="98"/>
      <c r="FL103" s="98"/>
      <c r="FM103" s="98"/>
      <c r="FN103" s="98"/>
      <c r="FO103" s="98"/>
      <c r="FP103" s="96"/>
      <c r="FQ103" s="32"/>
      <c r="FR103" s="32"/>
      <c r="FS103" s="32"/>
      <c r="FT103" s="32"/>
      <c r="FU103" s="32"/>
      <c r="FV103" s="32"/>
      <c r="FW103" s="32"/>
      <c r="FX103" s="32"/>
      <c r="FY103" s="32"/>
      <c r="FZ103" s="32"/>
      <c r="GA103" s="32"/>
      <c r="GB103" s="32"/>
      <c r="GC103" s="32"/>
      <c r="GD103" s="32"/>
      <c r="GE103" s="32"/>
      <c r="GF103" s="32"/>
      <c r="GG103" s="32"/>
      <c r="GH103" s="32"/>
      <c r="GI103" s="32"/>
      <c r="GJ103" s="32"/>
      <c r="GK103" s="32"/>
      <c r="GL103" s="32"/>
      <c r="GM103" s="32"/>
      <c r="GN103" s="32"/>
    </row>
    <row r="104" spans="3:196" x14ac:dyDescent="0.2"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  <c r="V104" s="98"/>
      <c r="W104" s="98"/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  <c r="AQ104" s="98"/>
      <c r="AR104" s="98"/>
      <c r="AS104" s="98"/>
      <c r="AT104" s="98"/>
      <c r="AU104" s="98"/>
      <c r="AV104" s="98"/>
      <c r="AW104" s="98"/>
      <c r="AX104" s="98"/>
      <c r="AY104" s="98"/>
      <c r="AZ104" s="98"/>
      <c r="BA104" s="98"/>
      <c r="BB104" s="98"/>
      <c r="BC104" s="98"/>
      <c r="BD104" s="98"/>
      <c r="BE104" s="98"/>
      <c r="BF104" s="98"/>
      <c r="BG104" s="98"/>
      <c r="BH104" s="98"/>
      <c r="BI104" s="98"/>
      <c r="BJ104" s="98"/>
      <c r="BK104" s="98"/>
      <c r="BL104" s="98"/>
      <c r="BM104" s="98"/>
      <c r="BN104" s="98"/>
      <c r="BO104" s="98"/>
      <c r="BP104" s="98"/>
      <c r="BQ104" s="98"/>
      <c r="BR104" s="98"/>
      <c r="BS104" s="98"/>
      <c r="BT104" s="98"/>
      <c r="BU104" s="98"/>
      <c r="BV104" s="98"/>
      <c r="BW104" s="98"/>
      <c r="BX104" s="95"/>
      <c r="BY104" s="95"/>
      <c r="BZ104" s="95"/>
      <c r="CA104" s="95"/>
      <c r="CB104" s="95"/>
      <c r="CC104" s="95"/>
      <c r="CD104" s="95"/>
      <c r="CE104" s="95"/>
      <c r="CF104" s="95"/>
      <c r="CG104" s="95"/>
      <c r="CH104" s="95"/>
      <c r="CI104" s="95"/>
      <c r="CJ104" s="95"/>
      <c r="CK104" s="95"/>
      <c r="CL104" s="103"/>
      <c r="CM104" s="95"/>
      <c r="CN104" s="95"/>
      <c r="CO104" s="95"/>
      <c r="CP104" s="95"/>
      <c r="CQ104" s="95"/>
      <c r="CR104" s="95"/>
      <c r="CS104" s="95"/>
      <c r="CT104" s="98"/>
      <c r="CU104" s="98"/>
      <c r="CV104" s="98"/>
      <c r="CW104" s="98"/>
      <c r="CX104" s="98"/>
      <c r="CY104" s="98"/>
      <c r="CZ104" s="98"/>
      <c r="DA104" s="98"/>
      <c r="DB104" s="98"/>
      <c r="DC104" s="98"/>
      <c r="DD104" s="98"/>
      <c r="DE104" s="98"/>
      <c r="DF104" s="98"/>
      <c r="DG104" s="98"/>
      <c r="DH104" s="98"/>
      <c r="DI104" s="98"/>
      <c r="DJ104" s="98"/>
      <c r="DK104" s="98"/>
      <c r="DL104" s="98"/>
      <c r="DM104" s="98"/>
      <c r="DN104" s="98"/>
      <c r="DO104" s="98"/>
      <c r="DP104" s="98"/>
      <c r="DQ104" s="98"/>
      <c r="DR104" s="98"/>
      <c r="DS104" s="98"/>
      <c r="DT104" s="98"/>
      <c r="DU104" s="98"/>
      <c r="DV104" s="98"/>
      <c r="DW104" s="98"/>
      <c r="DX104" s="98"/>
      <c r="DY104" s="98"/>
      <c r="DZ104" s="98"/>
      <c r="EA104" s="98"/>
      <c r="EB104" s="98"/>
      <c r="EC104" s="98"/>
      <c r="ED104" s="98"/>
      <c r="EE104" s="98"/>
      <c r="EF104" s="98"/>
      <c r="EG104" s="98"/>
      <c r="EH104" s="98"/>
      <c r="EI104" s="98"/>
      <c r="EJ104" s="98"/>
      <c r="EK104" s="98"/>
      <c r="EL104" s="98"/>
      <c r="EM104" s="98"/>
      <c r="EN104" s="98"/>
      <c r="EO104" s="98"/>
      <c r="EP104" s="98"/>
      <c r="EQ104" s="98"/>
      <c r="ER104" s="98"/>
      <c r="ES104" s="98"/>
      <c r="ET104" s="98"/>
      <c r="EU104" s="98"/>
      <c r="EV104" s="98"/>
      <c r="EW104" s="98"/>
      <c r="EX104" s="98"/>
      <c r="EY104" s="98"/>
      <c r="EZ104" s="98"/>
      <c r="FA104" s="98"/>
      <c r="FB104" s="98"/>
      <c r="FC104" s="98"/>
      <c r="FD104" s="98"/>
      <c r="FE104" s="98"/>
      <c r="FF104" s="98"/>
      <c r="FG104" s="98"/>
      <c r="FH104" s="98"/>
      <c r="FI104" s="98"/>
      <c r="FJ104" s="98"/>
      <c r="FK104" s="98"/>
      <c r="FL104" s="98"/>
      <c r="FM104" s="98"/>
      <c r="FN104" s="98"/>
      <c r="FO104" s="98"/>
      <c r="FP104" s="96"/>
      <c r="FQ104" s="32"/>
      <c r="FR104" s="32"/>
      <c r="FS104" s="32"/>
      <c r="FT104" s="32"/>
      <c r="FU104" s="32"/>
      <c r="FV104" s="32"/>
      <c r="FW104" s="32"/>
      <c r="FX104" s="32"/>
      <c r="FY104" s="32"/>
      <c r="FZ104" s="32"/>
      <c r="GA104" s="32"/>
      <c r="GB104" s="32"/>
      <c r="GC104" s="32"/>
      <c r="GD104" s="32"/>
      <c r="GE104" s="32"/>
      <c r="GF104" s="32"/>
      <c r="GG104" s="32"/>
      <c r="GH104" s="32"/>
      <c r="GI104" s="32"/>
      <c r="GJ104" s="32"/>
      <c r="GK104" s="32"/>
      <c r="GL104" s="32"/>
      <c r="GM104" s="32"/>
      <c r="GN104" s="32"/>
    </row>
    <row r="105" spans="3:196" x14ac:dyDescent="0.2"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  <c r="V105" s="98"/>
      <c r="W105" s="98"/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  <c r="AQ105" s="98"/>
      <c r="AR105" s="98"/>
      <c r="AS105" s="98"/>
      <c r="AT105" s="98"/>
      <c r="AU105" s="98"/>
      <c r="AV105" s="98"/>
      <c r="AW105" s="98"/>
      <c r="AX105" s="98"/>
      <c r="AY105" s="98"/>
      <c r="AZ105" s="98"/>
      <c r="BA105" s="98"/>
      <c r="BB105" s="98"/>
      <c r="BC105" s="98"/>
      <c r="BD105" s="98"/>
      <c r="BE105" s="98"/>
      <c r="BF105" s="98"/>
      <c r="BG105" s="98"/>
      <c r="BH105" s="98"/>
      <c r="BI105" s="98"/>
      <c r="BJ105" s="98"/>
      <c r="BK105" s="98"/>
      <c r="BL105" s="98"/>
      <c r="BM105" s="98"/>
      <c r="BN105" s="98"/>
      <c r="BO105" s="98"/>
      <c r="BP105" s="98"/>
      <c r="BQ105" s="98"/>
      <c r="BR105" s="98"/>
      <c r="BS105" s="98"/>
      <c r="BT105" s="98"/>
      <c r="BU105" s="98"/>
      <c r="BV105" s="98"/>
      <c r="BW105" s="98"/>
      <c r="BX105" s="95"/>
      <c r="BY105" s="95"/>
      <c r="BZ105" s="95"/>
      <c r="CA105" s="95"/>
      <c r="CB105" s="95"/>
      <c r="CC105" s="95"/>
      <c r="CD105" s="95"/>
      <c r="CE105" s="95"/>
      <c r="CF105" s="95"/>
      <c r="CG105" s="95"/>
      <c r="CH105" s="95"/>
      <c r="CI105" s="95"/>
      <c r="CJ105" s="95"/>
      <c r="CK105" s="95"/>
      <c r="CL105" s="103"/>
      <c r="CM105" s="95"/>
      <c r="CN105" s="95"/>
      <c r="CO105" s="95"/>
      <c r="CP105" s="95"/>
      <c r="CQ105" s="95"/>
      <c r="CR105" s="95"/>
      <c r="CS105" s="95"/>
      <c r="CT105" s="98"/>
      <c r="CU105" s="98"/>
      <c r="CV105" s="98"/>
      <c r="CW105" s="98"/>
      <c r="CX105" s="98"/>
      <c r="CY105" s="98"/>
      <c r="CZ105" s="98"/>
      <c r="DA105" s="98"/>
      <c r="DB105" s="98"/>
      <c r="DC105" s="98"/>
      <c r="DD105" s="98"/>
      <c r="DE105" s="98"/>
      <c r="DF105" s="98"/>
      <c r="DG105" s="98"/>
      <c r="DH105" s="98"/>
      <c r="DI105" s="98"/>
      <c r="DJ105" s="98"/>
      <c r="DK105" s="98"/>
      <c r="DL105" s="98"/>
      <c r="DM105" s="98"/>
      <c r="DN105" s="98"/>
      <c r="DO105" s="98"/>
      <c r="DP105" s="98"/>
      <c r="DQ105" s="98"/>
      <c r="DR105" s="98"/>
      <c r="DS105" s="98"/>
      <c r="DT105" s="98"/>
      <c r="DU105" s="98"/>
      <c r="DV105" s="98"/>
      <c r="DW105" s="98"/>
      <c r="DX105" s="98"/>
      <c r="DY105" s="98"/>
      <c r="DZ105" s="98"/>
      <c r="EA105" s="98"/>
      <c r="EB105" s="98"/>
      <c r="EC105" s="98"/>
      <c r="ED105" s="98"/>
      <c r="EE105" s="98"/>
      <c r="EF105" s="98"/>
      <c r="EG105" s="98"/>
      <c r="EH105" s="98"/>
      <c r="EI105" s="98"/>
      <c r="EJ105" s="98"/>
      <c r="EK105" s="98"/>
      <c r="EL105" s="98"/>
      <c r="EM105" s="98"/>
      <c r="EN105" s="98"/>
      <c r="EO105" s="98"/>
      <c r="EP105" s="98"/>
      <c r="EQ105" s="98"/>
      <c r="ER105" s="98"/>
      <c r="ES105" s="98"/>
      <c r="ET105" s="98"/>
      <c r="EU105" s="98"/>
      <c r="EV105" s="98"/>
      <c r="EW105" s="98"/>
      <c r="EX105" s="98"/>
      <c r="EY105" s="98"/>
      <c r="EZ105" s="98"/>
      <c r="FA105" s="98"/>
      <c r="FB105" s="98"/>
      <c r="FC105" s="98"/>
      <c r="FD105" s="98"/>
      <c r="FE105" s="98"/>
      <c r="FF105" s="98"/>
      <c r="FG105" s="98"/>
      <c r="FH105" s="98"/>
      <c r="FI105" s="98"/>
      <c r="FJ105" s="98"/>
      <c r="FK105" s="98"/>
      <c r="FL105" s="98"/>
      <c r="FM105" s="98"/>
      <c r="FN105" s="98"/>
      <c r="FO105" s="98"/>
      <c r="FP105" s="96"/>
      <c r="FQ105" s="32"/>
      <c r="FR105" s="32"/>
      <c r="FS105" s="32"/>
      <c r="FT105" s="32"/>
      <c r="FU105" s="32"/>
      <c r="FV105" s="32"/>
      <c r="FW105" s="32"/>
      <c r="FX105" s="32"/>
      <c r="FY105" s="32"/>
      <c r="FZ105" s="32"/>
      <c r="GA105" s="32"/>
      <c r="GB105" s="32"/>
      <c r="GC105" s="32"/>
      <c r="GD105" s="32"/>
      <c r="GE105" s="32"/>
      <c r="GF105" s="32"/>
      <c r="GG105" s="32"/>
      <c r="GH105" s="32"/>
      <c r="GI105" s="32"/>
      <c r="GJ105" s="32"/>
      <c r="GK105" s="32"/>
      <c r="GL105" s="32"/>
      <c r="GM105" s="32"/>
      <c r="GN105" s="32"/>
    </row>
    <row r="106" spans="3:196" x14ac:dyDescent="0.2"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U106" s="98"/>
      <c r="V106" s="98"/>
      <c r="W106" s="98"/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  <c r="AQ106" s="98"/>
      <c r="AR106" s="98"/>
      <c r="AS106" s="98"/>
      <c r="AT106" s="98"/>
      <c r="AU106" s="98"/>
      <c r="AV106" s="98"/>
      <c r="AW106" s="98"/>
      <c r="AX106" s="98"/>
      <c r="AY106" s="98"/>
      <c r="AZ106" s="98"/>
      <c r="BA106" s="98"/>
      <c r="BB106" s="98"/>
      <c r="BC106" s="98"/>
      <c r="BD106" s="98"/>
      <c r="BE106" s="98"/>
      <c r="BF106" s="98"/>
      <c r="BG106" s="98"/>
      <c r="BH106" s="98"/>
      <c r="BI106" s="98"/>
      <c r="BJ106" s="98"/>
      <c r="BK106" s="98"/>
      <c r="BL106" s="98"/>
      <c r="BM106" s="98"/>
      <c r="BN106" s="98"/>
      <c r="BO106" s="98"/>
      <c r="BP106" s="98"/>
      <c r="BQ106" s="98"/>
      <c r="BR106" s="98"/>
      <c r="BS106" s="98"/>
      <c r="BT106" s="98"/>
      <c r="BU106" s="98"/>
      <c r="BV106" s="98"/>
      <c r="BW106" s="98"/>
      <c r="BX106" s="95"/>
      <c r="BY106" s="95"/>
      <c r="BZ106" s="95"/>
      <c r="CA106" s="95"/>
      <c r="CB106" s="95"/>
      <c r="CC106" s="95"/>
      <c r="CD106" s="95"/>
      <c r="CE106" s="95"/>
      <c r="CF106" s="95"/>
      <c r="CG106" s="95"/>
      <c r="CH106" s="95"/>
      <c r="CI106" s="95"/>
      <c r="CJ106" s="95"/>
      <c r="CK106" s="95"/>
      <c r="CL106" s="103"/>
      <c r="CM106" s="95"/>
      <c r="CN106" s="95"/>
      <c r="CO106" s="95"/>
      <c r="CP106" s="95"/>
      <c r="CQ106" s="95"/>
      <c r="CR106" s="95"/>
      <c r="CS106" s="95"/>
      <c r="CT106" s="98"/>
      <c r="CU106" s="98"/>
      <c r="CV106" s="98"/>
      <c r="CW106" s="98"/>
      <c r="CX106" s="98"/>
      <c r="CY106" s="98"/>
      <c r="CZ106" s="98"/>
      <c r="DA106" s="98"/>
      <c r="DB106" s="98"/>
      <c r="DC106" s="98"/>
      <c r="DD106" s="98"/>
      <c r="DE106" s="98"/>
      <c r="DF106" s="98"/>
      <c r="DG106" s="98"/>
      <c r="DH106" s="98"/>
      <c r="DI106" s="98"/>
      <c r="DJ106" s="98"/>
      <c r="DK106" s="98"/>
      <c r="DL106" s="98"/>
      <c r="DM106" s="98"/>
      <c r="DN106" s="98"/>
      <c r="DO106" s="98"/>
      <c r="DP106" s="98"/>
      <c r="DQ106" s="98"/>
      <c r="DR106" s="98"/>
      <c r="DS106" s="98"/>
      <c r="DT106" s="98"/>
      <c r="DU106" s="98"/>
      <c r="DV106" s="98"/>
      <c r="DW106" s="98"/>
      <c r="DX106" s="98"/>
      <c r="DY106" s="98"/>
      <c r="DZ106" s="98"/>
      <c r="EA106" s="98"/>
      <c r="EB106" s="98"/>
      <c r="EC106" s="98"/>
      <c r="ED106" s="98"/>
      <c r="EE106" s="98"/>
      <c r="EF106" s="98"/>
      <c r="EG106" s="98"/>
      <c r="EH106" s="98"/>
      <c r="EI106" s="98"/>
      <c r="EJ106" s="98"/>
      <c r="EK106" s="98"/>
      <c r="EL106" s="98"/>
      <c r="EM106" s="98"/>
      <c r="EN106" s="98"/>
      <c r="EO106" s="98"/>
      <c r="EP106" s="98"/>
      <c r="EQ106" s="98"/>
      <c r="ER106" s="98"/>
      <c r="ES106" s="98"/>
      <c r="ET106" s="98"/>
      <c r="EU106" s="98"/>
      <c r="EV106" s="98"/>
      <c r="EW106" s="98"/>
      <c r="EX106" s="98"/>
      <c r="EY106" s="98"/>
      <c r="EZ106" s="98"/>
      <c r="FA106" s="98"/>
      <c r="FB106" s="98"/>
      <c r="FC106" s="98"/>
      <c r="FD106" s="98"/>
      <c r="FE106" s="98"/>
      <c r="FF106" s="98"/>
      <c r="FG106" s="98"/>
      <c r="FH106" s="98"/>
      <c r="FI106" s="98"/>
      <c r="FJ106" s="98"/>
      <c r="FK106" s="98"/>
      <c r="FL106" s="98"/>
      <c r="FM106" s="98"/>
      <c r="FN106" s="98"/>
      <c r="FO106" s="98"/>
      <c r="FP106" s="96"/>
      <c r="FQ106" s="32"/>
      <c r="FR106" s="32"/>
      <c r="FS106" s="32"/>
      <c r="FT106" s="32"/>
      <c r="FU106" s="32"/>
      <c r="FV106" s="32"/>
      <c r="FW106" s="32"/>
      <c r="FX106" s="32"/>
      <c r="FY106" s="32"/>
      <c r="FZ106" s="32"/>
      <c r="GA106" s="32"/>
      <c r="GB106" s="32"/>
      <c r="GC106" s="32"/>
      <c r="GD106" s="32"/>
      <c r="GE106" s="32"/>
      <c r="GF106" s="32"/>
      <c r="GG106" s="32"/>
      <c r="GH106" s="32"/>
      <c r="GI106" s="32"/>
      <c r="GJ106" s="32"/>
      <c r="GK106" s="32"/>
      <c r="GL106" s="32"/>
      <c r="GM106" s="32"/>
      <c r="GN106" s="32"/>
    </row>
    <row r="107" spans="3:196" x14ac:dyDescent="0.2">
      <c r="C107" s="98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98"/>
      <c r="T107" s="98"/>
      <c r="U107" s="98"/>
      <c r="V107" s="98"/>
      <c r="W107" s="98"/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  <c r="AQ107" s="98"/>
      <c r="AR107" s="98"/>
      <c r="AS107" s="98"/>
      <c r="AT107" s="98"/>
      <c r="AU107" s="98"/>
      <c r="AV107" s="98"/>
      <c r="AW107" s="98"/>
      <c r="AX107" s="98"/>
      <c r="AY107" s="98"/>
      <c r="AZ107" s="98"/>
      <c r="BA107" s="98"/>
      <c r="BB107" s="98"/>
      <c r="BC107" s="98"/>
      <c r="BD107" s="98"/>
      <c r="BE107" s="98"/>
      <c r="BF107" s="98"/>
      <c r="BG107" s="98"/>
      <c r="BH107" s="98"/>
      <c r="BI107" s="98"/>
      <c r="BJ107" s="98"/>
      <c r="BK107" s="98"/>
      <c r="BL107" s="98"/>
      <c r="BM107" s="98"/>
      <c r="BN107" s="98"/>
      <c r="BO107" s="98"/>
      <c r="BP107" s="98"/>
      <c r="BQ107" s="98"/>
      <c r="BR107" s="98"/>
      <c r="BS107" s="98"/>
      <c r="BT107" s="98"/>
      <c r="BU107" s="98"/>
      <c r="BV107" s="98"/>
      <c r="BW107" s="98"/>
      <c r="BX107" s="95"/>
      <c r="BY107" s="95"/>
      <c r="BZ107" s="95"/>
      <c r="CA107" s="95"/>
      <c r="CB107" s="95"/>
      <c r="CC107" s="95"/>
      <c r="CD107" s="95"/>
      <c r="CE107" s="95"/>
      <c r="CF107" s="95"/>
      <c r="CG107" s="95"/>
      <c r="CH107" s="95"/>
      <c r="CI107" s="95"/>
      <c r="CJ107" s="95"/>
      <c r="CK107" s="95"/>
      <c r="CL107" s="103"/>
      <c r="CM107" s="95"/>
      <c r="CN107" s="95"/>
      <c r="CO107" s="95"/>
      <c r="CP107" s="95"/>
      <c r="CQ107" s="95"/>
      <c r="CR107" s="95"/>
      <c r="CS107" s="95"/>
      <c r="CT107" s="98"/>
      <c r="CU107" s="98"/>
      <c r="CV107" s="98"/>
      <c r="CW107" s="98"/>
      <c r="CX107" s="98"/>
      <c r="CY107" s="98"/>
      <c r="CZ107" s="98"/>
      <c r="DA107" s="98"/>
      <c r="DB107" s="98"/>
      <c r="DC107" s="98"/>
      <c r="DD107" s="98"/>
      <c r="DE107" s="98"/>
      <c r="DF107" s="98"/>
      <c r="DG107" s="98"/>
      <c r="DH107" s="98"/>
      <c r="DI107" s="98"/>
      <c r="DJ107" s="98"/>
      <c r="DK107" s="98"/>
      <c r="DL107" s="98"/>
      <c r="DM107" s="98"/>
      <c r="DN107" s="98"/>
      <c r="DO107" s="98"/>
      <c r="DP107" s="98"/>
      <c r="DQ107" s="98"/>
      <c r="DR107" s="98"/>
      <c r="DS107" s="98"/>
      <c r="DT107" s="98"/>
      <c r="DU107" s="98"/>
      <c r="DV107" s="98"/>
      <c r="DW107" s="98"/>
      <c r="DX107" s="98"/>
      <c r="DY107" s="98"/>
      <c r="DZ107" s="98"/>
      <c r="EA107" s="98"/>
      <c r="EB107" s="98"/>
      <c r="EC107" s="98"/>
      <c r="ED107" s="98"/>
      <c r="EE107" s="98"/>
      <c r="EF107" s="98"/>
      <c r="EG107" s="98"/>
      <c r="EH107" s="98"/>
      <c r="EI107" s="98"/>
      <c r="EJ107" s="98"/>
      <c r="EK107" s="98"/>
      <c r="EL107" s="98"/>
      <c r="EM107" s="98"/>
      <c r="EN107" s="98"/>
      <c r="EO107" s="98"/>
      <c r="EP107" s="98"/>
      <c r="EQ107" s="98"/>
      <c r="ER107" s="98"/>
      <c r="ES107" s="98"/>
      <c r="ET107" s="98"/>
      <c r="EU107" s="98"/>
      <c r="EV107" s="98"/>
      <c r="EW107" s="98"/>
      <c r="EX107" s="98"/>
      <c r="EY107" s="98"/>
      <c r="EZ107" s="98"/>
      <c r="FA107" s="98"/>
      <c r="FB107" s="98"/>
      <c r="FC107" s="98"/>
      <c r="FD107" s="98"/>
      <c r="FE107" s="98"/>
      <c r="FF107" s="98"/>
      <c r="FG107" s="98"/>
      <c r="FH107" s="98"/>
      <c r="FI107" s="98"/>
      <c r="FJ107" s="98"/>
      <c r="FK107" s="98"/>
      <c r="FL107" s="98"/>
      <c r="FM107" s="98"/>
      <c r="FN107" s="98"/>
      <c r="FO107" s="98"/>
      <c r="FP107" s="96"/>
      <c r="FQ107" s="32"/>
      <c r="FR107" s="32"/>
      <c r="FS107" s="32"/>
      <c r="FT107" s="32"/>
      <c r="FU107" s="32"/>
      <c r="FV107" s="32"/>
      <c r="FW107" s="32"/>
      <c r="FX107" s="32"/>
      <c r="FY107" s="32"/>
      <c r="FZ107" s="32"/>
      <c r="GA107" s="32"/>
      <c r="GB107" s="32"/>
      <c r="GC107" s="32"/>
      <c r="GD107" s="32"/>
      <c r="GE107" s="32"/>
      <c r="GF107" s="32"/>
      <c r="GG107" s="32"/>
      <c r="GH107" s="32"/>
      <c r="GI107" s="32"/>
      <c r="GJ107" s="32"/>
      <c r="GK107" s="32"/>
      <c r="GL107" s="32"/>
      <c r="GM107" s="32"/>
      <c r="GN107" s="32"/>
    </row>
    <row r="108" spans="3:196" x14ac:dyDescent="0.2"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  <c r="V108" s="98"/>
      <c r="W108" s="98"/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  <c r="AQ108" s="98"/>
      <c r="AR108" s="98"/>
      <c r="AS108" s="98"/>
      <c r="AT108" s="98"/>
      <c r="AU108" s="98"/>
      <c r="AV108" s="98"/>
      <c r="AW108" s="98"/>
      <c r="AX108" s="98"/>
      <c r="AY108" s="98"/>
      <c r="AZ108" s="98"/>
      <c r="BA108" s="98"/>
      <c r="BB108" s="98"/>
      <c r="BC108" s="98"/>
      <c r="BD108" s="98"/>
      <c r="BE108" s="98"/>
      <c r="BF108" s="98"/>
      <c r="BG108" s="98"/>
      <c r="BH108" s="98"/>
      <c r="BI108" s="98"/>
      <c r="BJ108" s="98"/>
      <c r="BK108" s="98"/>
      <c r="BL108" s="98"/>
      <c r="BM108" s="98"/>
      <c r="BN108" s="98"/>
      <c r="BO108" s="98"/>
      <c r="BP108" s="98"/>
      <c r="BQ108" s="98"/>
      <c r="BR108" s="98"/>
      <c r="BS108" s="98"/>
      <c r="BT108" s="98"/>
      <c r="BU108" s="98"/>
      <c r="BV108" s="98"/>
      <c r="BW108" s="98"/>
      <c r="BX108" s="95"/>
      <c r="BY108" s="95"/>
      <c r="BZ108" s="95"/>
      <c r="CA108" s="95"/>
      <c r="CB108" s="95"/>
      <c r="CC108" s="95"/>
      <c r="CD108" s="95"/>
      <c r="CE108" s="95"/>
      <c r="CF108" s="95"/>
      <c r="CG108" s="95"/>
      <c r="CH108" s="95"/>
      <c r="CI108" s="95"/>
      <c r="CJ108" s="95"/>
      <c r="CK108" s="95"/>
      <c r="CL108" s="103"/>
      <c r="CM108" s="95"/>
      <c r="CN108" s="95"/>
      <c r="CO108" s="95"/>
      <c r="CP108" s="95"/>
      <c r="CQ108" s="95"/>
      <c r="CR108" s="95"/>
      <c r="CS108" s="95"/>
      <c r="CT108" s="98"/>
      <c r="CU108" s="98"/>
      <c r="CV108" s="98"/>
      <c r="CW108" s="98"/>
      <c r="CX108" s="98"/>
      <c r="CY108" s="98"/>
      <c r="CZ108" s="98"/>
      <c r="DA108" s="98"/>
      <c r="DB108" s="98"/>
      <c r="DC108" s="98"/>
      <c r="DD108" s="98"/>
      <c r="DE108" s="98"/>
      <c r="DF108" s="98"/>
      <c r="DG108" s="98"/>
      <c r="DH108" s="98"/>
      <c r="DI108" s="98"/>
      <c r="DJ108" s="98"/>
      <c r="DK108" s="98"/>
      <c r="DL108" s="98"/>
      <c r="DM108" s="98"/>
      <c r="DN108" s="98"/>
      <c r="DO108" s="98"/>
      <c r="DP108" s="98"/>
      <c r="DQ108" s="98"/>
      <c r="DR108" s="98"/>
      <c r="DS108" s="98"/>
      <c r="DT108" s="98"/>
      <c r="DU108" s="98"/>
      <c r="DV108" s="98"/>
      <c r="DW108" s="98"/>
      <c r="DX108" s="98"/>
      <c r="DY108" s="98"/>
      <c r="DZ108" s="98"/>
      <c r="EA108" s="98"/>
      <c r="EB108" s="98"/>
      <c r="EC108" s="98"/>
      <c r="ED108" s="98"/>
      <c r="EE108" s="98"/>
      <c r="EF108" s="98"/>
      <c r="EG108" s="98"/>
      <c r="EH108" s="98"/>
      <c r="EI108" s="98"/>
      <c r="EJ108" s="98"/>
      <c r="EK108" s="98"/>
      <c r="EL108" s="98"/>
      <c r="EM108" s="98"/>
      <c r="EN108" s="98"/>
      <c r="EO108" s="98"/>
      <c r="EP108" s="98"/>
      <c r="EQ108" s="98"/>
      <c r="ER108" s="98"/>
      <c r="ES108" s="98"/>
      <c r="ET108" s="98"/>
      <c r="EU108" s="98"/>
      <c r="EV108" s="98"/>
      <c r="EW108" s="98"/>
      <c r="EX108" s="98"/>
      <c r="EY108" s="98"/>
      <c r="EZ108" s="98"/>
      <c r="FA108" s="98"/>
      <c r="FB108" s="98"/>
      <c r="FC108" s="98"/>
      <c r="FD108" s="98"/>
      <c r="FE108" s="98"/>
      <c r="FF108" s="98"/>
      <c r="FG108" s="98"/>
      <c r="FH108" s="98"/>
      <c r="FI108" s="98"/>
      <c r="FJ108" s="98"/>
      <c r="FK108" s="98"/>
      <c r="FL108" s="98"/>
      <c r="FM108" s="98"/>
      <c r="FN108" s="98"/>
      <c r="FO108" s="98"/>
      <c r="FP108" s="96"/>
      <c r="FQ108" s="32"/>
      <c r="FR108" s="32"/>
      <c r="FS108" s="32"/>
      <c r="FT108" s="32"/>
      <c r="FU108" s="32"/>
      <c r="FV108" s="32"/>
      <c r="FW108" s="32"/>
      <c r="FX108" s="32"/>
      <c r="FY108" s="32"/>
      <c r="FZ108" s="32"/>
      <c r="GA108" s="32"/>
      <c r="GB108" s="32"/>
      <c r="GC108" s="32"/>
      <c r="GD108" s="32"/>
      <c r="GE108" s="32"/>
      <c r="GF108" s="32"/>
      <c r="GG108" s="32"/>
      <c r="GH108" s="32"/>
      <c r="GI108" s="32"/>
      <c r="GJ108" s="32"/>
      <c r="GK108" s="32"/>
      <c r="GL108" s="32"/>
      <c r="GM108" s="32"/>
      <c r="GN108" s="32"/>
    </row>
    <row r="109" spans="3:196" x14ac:dyDescent="0.2"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  <c r="V109" s="98"/>
      <c r="W109" s="98"/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  <c r="AQ109" s="98"/>
      <c r="AR109" s="98"/>
      <c r="AS109" s="98"/>
      <c r="AT109" s="98"/>
      <c r="AU109" s="98"/>
      <c r="AV109" s="98"/>
      <c r="AW109" s="98"/>
      <c r="AX109" s="98"/>
      <c r="AY109" s="98"/>
      <c r="AZ109" s="98"/>
      <c r="BA109" s="98"/>
      <c r="BB109" s="98"/>
      <c r="BC109" s="98"/>
      <c r="BD109" s="98"/>
      <c r="BE109" s="98"/>
      <c r="BF109" s="98"/>
      <c r="BG109" s="98"/>
      <c r="BH109" s="98"/>
      <c r="BI109" s="98"/>
      <c r="BJ109" s="98"/>
      <c r="BK109" s="98"/>
      <c r="BL109" s="98"/>
      <c r="BM109" s="98"/>
      <c r="BN109" s="98"/>
      <c r="BO109" s="98"/>
      <c r="BP109" s="98"/>
      <c r="BQ109" s="98"/>
      <c r="BR109" s="98"/>
      <c r="BS109" s="98"/>
      <c r="BT109" s="98"/>
      <c r="BU109" s="98"/>
      <c r="BV109" s="98"/>
      <c r="BW109" s="98"/>
      <c r="BX109" s="95"/>
      <c r="BY109" s="95"/>
      <c r="BZ109" s="95"/>
      <c r="CA109" s="95"/>
      <c r="CB109" s="95"/>
      <c r="CC109" s="95"/>
      <c r="CD109" s="95"/>
      <c r="CE109" s="95"/>
      <c r="CF109" s="95"/>
      <c r="CG109" s="95"/>
      <c r="CH109" s="95"/>
      <c r="CI109" s="95"/>
      <c r="CJ109" s="95"/>
      <c r="CK109" s="95"/>
      <c r="CL109" s="103"/>
      <c r="CM109" s="95"/>
      <c r="CN109" s="95"/>
      <c r="CO109" s="95"/>
      <c r="CP109" s="95"/>
      <c r="CQ109" s="95"/>
      <c r="CR109" s="95"/>
      <c r="CS109" s="95"/>
      <c r="CT109" s="98"/>
      <c r="CU109" s="98"/>
      <c r="CV109" s="98"/>
      <c r="CW109" s="98"/>
      <c r="CX109" s="98"/>
      <c r="CY109" s="98"/>
      <c r="CZ109" s="98"/>
      <c r="DA109" s="98"/>
      <c r="DB109" s="98"/>
      <c r="DC109" s="98"/>
      <c r="DD109" s="98"/>
      <c r="DE109" s="98"/>
      <c r="DF109" s="98"/>
      <c r="DG109" s="98"/>
      <c r="DH109" s="98"/>
      <c r="DI109" s="98"/>
      <c r="DJ109" s="98"/>
      <c r="DK109" s="98"/>
      <c r="DL109" s="98"/>
      <c r="DM109" s="98"/>
      <c r="DN109" s="98"/>
      <c r="DO109" s="98"/>
      <c r="DP109" s="98"/>
      <c r="DQ109" s="98"/>
      <c r="DR109" s="98"/>
      <c r="DS109" s="98"/>
      <c r="DT109" s="98"/>
      <c r="DU109" s="98"/>
      <c r="DV109" s="98"/>
      <c r="DW109" s="98"/>
      <c r="DX109" s="98"/>
      <c r="DY109" s="98"/>
      <c r="DZ109" s="98"/>
      <c r="EA109" s="98"/>
      <c r="EB109" s="98"/>
      <c r="EC109" s="98"/>
      <c r="ED109" s="98"/>
      <c r="EE109" s="98"/>
      <c r="EF109" s="98"/>
      <c r="EG109" s="98"/>
      <c r="EH109" s="98"/>
      <c r="EI109" s="98"/>
      <c r="EJ109" s="98"/>
      <c r="EK109" s="98"/>
      <c r="EL109" s="98"/>
      <c r="EM109" s="98"/>
      <c r="EN109" s="98"/>
      <c r="EO109" s="98"/>
      <c r="EP109" s="98"/>
      <c r="EQ109" s="98"/>
      <c r="ER109" s="98"/>
      <c r="ES109" s="98"/>
      <c r="ET109" s="98"/>
      <c r="EU109" s="98"/>
      <c r="EV109" s="98"/>
      <c r="EW109" s="98"/>
      <c r="EX109" s="98"/>
      <c r="EY109" s="98"/>
      <c r="EZ109" s="98"/>
      <c r="FA109" s="98"/>
      <c r="FB109" s="98"/>
      <c r="FC109" s="98"/>
      <c r="FD109" s="98"/>
      <c r="FE109" s="98"/>
      <c r="FF109" s="98"/>
      <c r="FG109" s="98"/>
      <c r="FH109" s="98"/>
      <c r="FI109" s="98"/>
      <c r="FJ109" s="98"/>
      <c r="FK109" s="98"/>
      <c r="FL109" s="98"/>
      <c r="FM109" s="98"/>
      <c r="FN109" s="98"/>
      <c r="FO109" s="98"/>
      <c r="FP109" s="96"/>
      <c r="FQ109" s="32"/>
      <c r="FR109" s="32"/>
      <c r="FS109" s="32"/>
      <c r="FT109" s="32"/>
      <c r="FU109" s="32"/>
      <c r="FV109" s="32"/>
      <c r="FW109" s="32"/>
      <c r="FX109" s="32"/>
      <c r="FY109" s="32"/>
      <c r="FZ109" s="32"/>
      <c r="GA109" s="32"/>
      <c r="GB109" s="32"/>
      <c r="GC109" s="32"/>
      <c r="GD109" s="32"/>
      <c r="GE109" s="32"/>
      <c r="GF109" s="32"/>
      <c r="GG109" s="32"/>
      <c r="GH109" s="32"/>
      <c r="GI109" s="32"/>
      <c r="GJ109" s="32"/>
      <c r="GK109" s="32"/>
      <c r="GL109" s="32"/>
      <c r="GM109" s="32"/>
      <c r="GN109" s="32"/>
    </row>
    <row r="110" spans="3:196" x14ac:dyDescent="0.2"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U110" s="98"/>
      <c r="V110" s="98"/>
      <c r="W110" s="98"/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  <c r="AQ110" s="98"/>
      <c r="AR110" s="98"/>
      <c r="AS110" s="98"/>
      <c r="AT110" s="98"/>
      <c r="AU110" s="98"/>
      <c r="AV110" s="98"/>
      <c r="AW110" s="98"/>
      <c r="AX110" s="98"/>
      <c r="AY110" s="98"/>
      <c r="AZ110" s="98"/>
      <c r="BA110" s="98"/>
      <c r="BB110" s="98"/>
      <c r="BC110" s="98"/>
      <c r="BD110" s="98"/>
      <c r="BE110" s="98"/>
      <c r="BF110" s="98"/>
      <c r="BG110" s="98"/>
      <c r="BH110" s="98"/>
      <c r="BI110" s="98"/>
      <c r="BJ110" s="98"/>
      <c r="BK110" s="98"/>
      <c r="BL110" s="98"/>
      <c r="BM110" s="98"/>
      <c r="BN110" s="98"/>
      <c r="BO110" s="98"/>
      <c r="BP110" s="98"/>
      <c r="BQ110" s="98"/>
      <c r="BR110" s="98"/>
      <c r="BS110" s="98"/>
      <c r="BT110" s="98"/>
      <c r="BU110" s="98"/>
      <c r="BV110" s="98"/>
      <c r="BW110" s="98"/>
      <c r="BX110" s="95"/>
      <c r="BY110" s="95"/>
      <c r="BZ110" s="95"/>
      <c r="CA110" s="95"/>
      <c r="CB110" s="95"/>
      <c r="CC110" s="95"/>
      <c r="CD110" s="95"/>
      <c r="CE110" s="95"/>
      <c r="CF110" s="95"/>
      <c r="CG110" s="95"/>
      <c r="CH110" s="95"/>
      <c r="CI110" s="95"/>
      <c r="CJ110" s="95"/>
      <c r="CK110" s="95"/>
      <c r="CL110" s="103"/>
      <c r="CM110" s="95"/>
      <c r="CN110" s="95"/>
      <c r="CO110" s="95"/>
      <c r="CP110" s="95"/>
      <c r="CQ110" s="95"/>
      <c r="CR110" s="95"/>
      <c r="CS110" s="95"/>
      <c r="CT110" s="98"/>
      <c r="CU110" s="98"/>
      <c r="CV110" s="98"/>
      <c r="CW110" s="98"/>
      <c r="CX110" s="98"/>
      <c r="CY110" s="98"/>
      <c r="CZ110" s="98"/>
      <c r="DA110" s="98"/>
      <c r="DB110" s="98"/>
      <c r="DC110" s="98"/>
      <c r="DD110" s="98"/>
      <c r="DE110" s="98"/>
      <c r="DF110" s="98"/>
      <c r="DG110" s="98"/>
      <c r="DH110" s="98"/>
      <c r="DI110" s="98"/>
      <c r="DJ110" s="98"/>
      <c r="DK110" s="98"/>
      <c r="DL110" s="98"/>
      <c r="DM110" s="98"/>
      <c r="DN110" s="98"/>
      <c r="DO110" s="98"/>
      <c r="DP110" s="98"/>
      <c r="DQ110" s="98"/>
      <c r="DR110" s="98"/>
      <c r="DS110" s="98"/>
      <c r="DT110" s="98"/>
      <c r="DU110" s="98"/>
      <c r="DV110" s="98"/>
      <c r="DW110" s="98"/>
      <c r="DX110" s="98"/>
      <c r="DY110" s="98"/>
      <c r="DZ110" s="98"/>
      <c r="EA110" s="98"/>
      <c r="EB110" s="98"/>
      <c r="EC110" s="98"/>
      <c r="ED110" s="98"/>
      <c r="EE110" s="98"/>
      <c r="EF110" s="98"/>
      <c r="EG110" s="98"/>
      <c r="EH110" s="98"/>
      <c r="EI110" s="98"/>
      <c r="EJ110" s="98"/>
      <c r="EK110" s="98"/>
      <c r="EL110" s="98"/>
      <c r="EM110" s="98"/>
      <c r="EN110" s="98"/>
      <c r="EO110" s="98"/>
      <c r="EP110" s="98"/>
      <c r="EQ110" s="98"/>
      <c r="ER110" s="98"/>
      <c r="ES110" s="98"/>
      <c r="ET110" s="98"/>
      <c r="EU110" s="98"/>
      <c r="EV110" s="98"/>
      <c r="EW110" s="98"/>
      <c r="EX110" s="98"/>
      <c r="EY110" s="98"/>
      <c r="EZ110" s="98"/>
      <c r="FA110" s="98"/>
      <c r="FB110" s="98"/>
      <c r="FC110" s="98"/>
      <c r="FD110" s="98"/>
      <c r="FE110" s="98"/>
      <c r="FF110" s="98"/>
      <c r="FG110" s="98"/>
      <c r="FH110" s="98"/>
      <c r="FI110" s="98"/>
      <c r="FJ110" s="98"/>
      <c r="FK110" s="98"/>
      <c r="FL110" s="98"/>
      <c r="FM110" s="98"/>
      <c r="FN110" s="98"/>
      <c r="FO110" s="98"/>
      <c r="FP110" s="96"/>
      <c r="FQ110" s="32"/>
      <c r="FR110" s="32"/>
      <c r="FS110" s="32"/>
      <c r="FT110" s="32"/>
      <c r="FU110" s="32"/>
      <c r="FV110" s="32"/>
      <c r="FW110" s="32"/>
      <c r="FX110" s="32"/>
      <c r="FY110" s="32"/>
      <c r="FZ110" s="32"/>
      <c r="GA110" s="32"/>
      <c r="GB110" s="32"/>
      <c r="GC110" s="32"/>
      <c r="GD110" s="32"/>
      <c r="GE110" s="32"/>
      <c r="GF110" s="32"/>
      <c r="GG110" s="32"/>
      <c r="GH110" s="32"/>
      <c r="GI110" s="32"/>
      <c r="GJ110" s="32"/>
      <c r="GK110" s="32"/>
      <c r="GL110" s="32"/>
      <c r="GM110" s="32"/>
      <c r="GN110" s="32"/>
    </row>
    <row r="111" spans="3:196" x14ac:dyDescent="0.2"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98"/>
      <c r="S111" s="98"/>
      <c r="T111" s="98"/>
      <c r="U111" s="98"/>
      <c r="V111" s="98"/>
      <c r="W111" s="98"/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  <c r="AQ111" s="98"/>
      <c r="AR111" s="98"/>
      <c r="AS111" s="98"/>
      <c r="AT111" s="98"/>
      <c r="AU111" s="98"/>
      <c r="AV111" s="98"/>
      <c r="AW111" s="98"/>
      <c r="AX111" s="98"/>
      <c r="AY111" s="98"/>
      <c r="AZ111" s="98"/>
      <c r="BA111" s="98"/>
      <c r="BB111" s="98"/>
      <c r="BC111" s="98"/>
      <c r="BD111" s="98"/>
      <c r="BE111" s="98"/>
      <c r="BF111" s="98"/>
      <c r="BG111" s="98"/>
      <c r="BH111" s="98"/>
      <c r="BI111" s="98"/>
      <c r="BJ111" s="98"/>
      <c r="BK111" s="98"/>
      <c r="BL111" s="98"/>
      <c r="BM111" s="98"/>
      <c r="BN111" s="98"/>
      <c r="BO111" s="98"/>
      <c r="BP111" s="98"/>
      <c r="BQ111" s="98"/>
      <c r="BR111" s="98"/>
      <c r="BS111" s="98"/>
      <c r="BT111" s="98"/>
      <c r="BU111" s="98"/>
      <c r="BV111" s="98"/>
      <c r="BW111" s="98"/>
      <c r="BX111" s="95"/>
      <c r="BY111" s="95"/>
      <c r="BZ111" s="95"/>
      <c r="CA111" s="95"/>
      <c r="CB111" s="95"/>
      <c r="CC111" s="95"/>
      <c r="CD111" s="95"/>
      <c r="CE111" s="95"/>
      <c r="CF111" s="95"/>
      <c r="CG111" s="95"/>
      <c r="CH111" s="95"/>
      <c r="CI111" s="95"/>
      <c r="CJ111" s="95"/>
      <c r="CK111" s="95"/>
      <c r="CL111" s="103"/>
      <c r="CM111" s="95"/>
      <c r="CN111" s="95"/>
      <c r="CO111" s="95"/>
      <c r="CP111" s="95"/>
      <c r="CQ111" s="95"/>
      <c r="CR111" s="95"/>
      <c r="CS111" s="95"/>
      <c r="CT111" s="98"/>
      <c r="CU111" s="98"/>
      <c r="CV111" s="98"/>
      <c r="CW111" s="98"/>
      <c r="CX111" s="98"/>
      <c r="CY111" s="98"/>
      <c r="CZ111" s="98"/>
      <c r="DA111" s="98"/>
      <c r="DB111" s="98"/>
      <c r="DC111" s="98"/>
      <c r="DD111" s="98"/>
      <c r="DE111" s="98"/>
      <c r="DF111" s="98"/>
      <c r="DG111" s="98"/>
      <c r="DH111" s="98"/>
      <c r="DI111" s="98"/>
      <c r="DJ111" s="98"/>
      <c r="DK111" s="98"/>
      <c r="DL111" s="98"/>
      <c r="DM111" s="98"/>
      <c r="DN111" s="98"/>
      <c r="DO111" s="98"/>
      <c r="DP111" s="98"/>
      <c r="DQ111" s="98"/>
      <c r="DR111" s="98"/>
      <c r="DS111" s="98"/>
      <c r="DT111" s="98"/>
      <c r="DU111" s="98"/>
      <c r="DV111" s="98"/>
      <c r="DW111" s="98"/>
      <c r="DX111" s="98"/>
      <c r="DY111" s="98"/>
      <c r="DZ111" s="98"/>
      <c r="EA111" s="98"/>
      <c r="EB111" s="98"/>
      <c r="EC111" s="98"/>
      <c r="ED111" s="98"/>
      <c r="EE111" s="98"/>
      <c r="EF111" s="98"/>
      <c r="EG111" s="98"/>
      <c r="EH111" s="98"/>
      <c r="EI111" s="98"/>
      <c r="EJ111" s="98"/>
      <c r="EK111" s="98"/>
      <c r="EL111" s="98"/>
      <c r="EM111" s="98"/>
      <c r="EN111" s="98"/>
      <c r="EO111" s="98"/>
      <c r="EP111" s="98"/>
      <c r="EQ111" s="98"/>
      <c r="ER111" s="98"/>
      <c r="ES111" s="98"/>
      <c r="ET111" s="98"/>
      <c r="EU111" s="98"/>
      <c r="EV111" s="98"/>
      <c r="EW111" s="98"/>
      <c r="EX111" s="98"/>
      <c r="EY111" s="98"/>
      <c r="EZ111" s="98"/>
      <c r="FA111" s="98"/>
      <c r="FB111" s="98"/>
      <c r="FC111" s="98"/>
      <c r="FD111" s="98"/>
      <c r="FE111" s="98"/>
      <c r="FF111" s="98"/>
      <c r="FG111" s="98"/>
      <c r="FH111" s="98"/>
      <c r="FI111" s="98"/>
      <c r="FJ111" s="98"/>
      <c r="FK111" s="98"/>
      <c r="FL111" s="98"/>
      <c r="FM111" s="98"/>
      <c r="FN111" s="98"/>
      <c r="FO111" s="98"/>
      <c r="FP111" s="96"/>
      <c r="FQ111" s="32"/>
      <c r="FR111" s="32"/>
      <c r="FS111" s="32"/>
      <c r="FT111" s="32"/>
      <c r="FU111" s="32"/>
      <c r="FV111" s="32"/>
      <c r="FW111" s="32"/>
      <c r="FX111" s="32"/>
      <c r="FY111" s="32"/>
      <c r="FZ111" s="32"/>
      <c r="GA111" s="32"/>
      <c r="GB111" s="32"/>
      <c r="GC111" s="32"/>
      <c r="GD111" s="32"/>
      <c r="GE111" s="32"/>
      <c r="GF111" s="32"/>
      <c r="GG111" s="32"/>
      <c r="GH111" s="32"/>
      <c r="GI111" s="32"/>
      <c r="GJ111" s="32"/>
      <c r="GK111" s="32"/>
      <c r="GL111" s="32"/>
      <c r="GM111" s="32"/>
      <c r="GN111" s="32"/>
    </row>
    <row r="112" spans="3:196" x14ac:dyDescent="0.2"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  <c r="Q112" s="98"/>
      <c r="R112" s="98"/>
      <c r="S112" s="98"/>
      <c r="T112" s="98"/>
      <c r="U112" s="98"/>
      <c r="V112" s="98"/>
      <c r="W112" s="98"/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  <c r="AQ112" s="98"/>
      <c r="AR112" s="98"/>
      <c r="AS112" s="98"/>
      <c r="AT112" s="98"/>
      <c r="AU112" s="98"/>
      <c r="AV112" s="98"/>
      <c r="AW112" s="98"/>
      <c r="AX112" s="98"/>
      <c r="AY112" s="98"/>
      <c r="AZ112" s="98"/>
      <c r="BA112" s="98"/>
      <c r="BB112" s="98"/>
      <c r="BC112" s="98"/>
      <c r="BD112" s="98"/>
      <c r="BE112" s="98"/>
      <c r="BF112" s="98"/>
      <c r="BG112" s="98"/>
      <c r="BH112" s="98"/>
      <c r="BI112" s="98"/>
      <c r="BJ112" s="98"/>
      <c r="BK112" s="98"/>
      <c r="BL112" s="98"/>
      <c r="BM112" s="98"/>
      <c r="BN112" s="98"/>
      <c r="BO112" s="98"/>
      <c r="BP112" s="98"/>
      <c r="BQ112" s="98"/>
      <c r="BR112" s="98"/>
      <c r="BS112" s="98"/>
      <c r="BT112" s="98"/>
      <c r="BU112" s="98"/>
      <c r="BV112" s="98"/>
      <c r="BW112" s="98"/>
      <c r="BX112" s="95"/>
      <c r="BY112" s="95"/>
      <c r="BZ112" s="95"/>
      <c r="CA112" s="95"/>
      <c r="CB112" s="95"/>
      <c r="CC112" s="95"/>
      <c r="CD112" s="95"/>
      <c r="CE112" s="95"/>
      <c r="CF112" s="95"/>
      <c r="CG112" s="95"/>
      <c r="CH112" s="95"/>
      <c r="CI112" s="95"/>
      <c r="CJ112" s="95"/>
      <c r="CK112" s="95"/>
      <c r="CL112" s="103"/>
      <c r="CM112" s="95"/>
      <c r="CN112" s="95"/>
      <c r="CO112" s="95"/>
      <c r="CP112" s="95"/>
      <c r="CQ112" s="95"/>
      <c r="CR112" s="95"/>
      <c r="CS112" s="95"/>
      <c r="CT112" s="98"/>
      <c r="CU112" s="98"/>
      <c r="CV112" s="98"/>
      <c r="CW112" s="98"/>
      <c r="CX112" s="98"/>
      <c r="CY112" s="98"/>
      <c r="CZ112" s="98"/>
      <c r="DA112" s="98"/>
      <c r="DB112" s="98"/>
      <c r="DC112" s="98"/>
      <c r="DD112" s="98"/>
      <c r="DE112" s="98"/>
      <c r="DF112" s="98"/>
      <c r="DG112" s="98"/>
      <c r="DH112" s="98"/>
      <c r="DI112" s="98"/>
      <c r="DJ112" s="98"/>
      <c r="DK112" s="98"/>
      <c r="DL112" s="98"/>
      <c r="DM112" s="98"/>
      <c r="DN112" s="98"/>
      <c r="DO112" s="98"/>
      <c r="DP112" s="98"/>
      <c r="DQ112" s="98"/>
      <c r="DR112" s="98"/>
      <c r="DS112" s="98"/>
      <c r="DT112" s="98"/>
      <c r="DU112" s="98"/>
      <c r="DV112" s="98"/>
      <c r="DW112" s="98"/>
      <c r="DX112" s="98"/>
      <c r="DY112" s="98"/>
      <c r="DZ112" s="98"/>
      <c r="EA112" s="98"/>
      <c r="EB112" s="98"/>
      <c r="EC112" s="98"/>
      <c r="ED112" s="98"/>
      <c r="EE112" s="98"/>
      <c r="EF112" s="98"/>
      <c r="EG112" s="98"/>
      <c r="EH112" s="98"/>
      <c r="EI112" s="98"/>
      <c r="EJ112" s="98"/>
      <c r="EK112" s="98"/>
      <c r="EL112" s="98"/>
      <c r="EM112" s="98"/>
      <c r="EN112" s="98"/>
      <c r="EO112" s="98"/>
      <c r="EP112" s="98"/>
      <c r="EQ112" s="98"/>
      <c r="ER112" s="98"/>
      <c r="ES112" s="98"/>
      <c r="ET112" s="98"/>
      <c r="EU112" s="98"/>
      <c r="EV112" s="98"/>
      <c r="EW112" s="98"/>
      <c r="EX112" s="98"/>
      <c r="EY112" s="98"/>
      <c r="EZ112" s="98"/>
      <c r="FA112" s="98"/>
      <c r="FB112" s="98"/>
      <c r="FC112" s="98"/>
      <c r="FD112" s="98"/>
      <c r="FE112" s="98"/>
      <c r="FF112" s="98"/>
      <c r="FG112" s="98"/>
      <c r="FH112" s="98"/>
      <c r="FI112" s="98"/>
      <c r="FJ112" s="98"/>
      <c r="FK112" s="98"/>
      <c r="FL112" s="98"/>
      <c r="FM112" s="98"/>
      <c r="FN112" s="98"/>
      <c r="FO112" s="98"/>
      <c r="FP112" s="96"/>
      <c r="FQ112" s="32"/>
      <c r="FR112" s="32"/>
      <c r="FS112" s="32"/>
      <c r="FT112" s="32"/>
      <c r="FU112" s="32"/>
      <c r="FV112" s="32"/>
      <c r="FW112" s="32"/>
      <c r="FX112" s="32"/>
      <c r="FY112" s="32"/>
      <c r="FZ112" s="32"/>
      <c r="GA112" s="32"/>
      <c r="GB112" s="32"/>
      <c r="GC112" s="32"/>
      <c r="GD112" s="32"/>
      <c r="GE112" s="32"/>
      <c r="GF112" s="32"/>
      <c r="GG112" s="32"/>
      <c r="GH112" s="32"/>
      <c r="GI112" s="32"/>
      <c r="GJ112" s="32"/>
      <c r="GK112" s="32"/>
      <c r="GL112" s="32"/>
      <c r="GM112" s="32"/>
      <c r="GN112" s="32"/>
    </row>
    <row r="113" spans="3:196" x14ac:dyDescent="0.2"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98"/>
      <c r="S113" s="98"/>
      <c r="T113" s="98"/>
      <c r="U113" s="98"/>
      <c r="V113" s="98"/>
      <c r="W113" s="98"/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  <c r="AQ113" s="98"/>
      <c r="AR113" s="98"/>
      <c r="AS113" s="98"/>
      <c r="AT113" s="98"/>
      <c r="AU113" s="98"/>
      <c r="AV113" s="98"/>
      <c r="AW113" s="98"/>
      <c r="AX113" s="98"/>
      <c r="AY113" s="98"/>
      <c r="AZ113" s="98"/>
      <c r="BA113" s="98"/>
      <c r="BB113" s="98"/>
      <c r="BC113" s="98"/>
      <c r="BD113" s="98"/>
      <c r="BE113" s="98"/>
      <c r="BF113" s="98"/>
      <c r="BG113" s="98"/>
      <c r="BH113" s="98"/>
      <c r="BI113" s="98"/>
      <c r="BJ113" s="98"/>
      <c r="BK113" s="98"/>
      <c r="BL113" s="98"/>
      <c r="BM113" s="98"/>
      <c r="BN113" s="98"/>
      <c r="BO113" s="98"/>
      <c r="BP113" s="98"/>
      <c r="BQ113" s="98"/>
      <c r="BR113" s="98"/>
      <c r="BS113" s="98"/>
      <c r="BT113" s="98"/>
      <c r="BU113" s="98"/>
      <c r="BV113" s="98"/>
      <c r="BW113" s="98"/>
      <c r="BX113" s="95"/>
      <c r="BY113" s="95"/>
      <c r="BZ113" s="95"/>
      <c r="CA113" s="95"/>
      <c r="CB113" s="95"/>
      <c r="CC113" s="95"/>
      <c r="CD113" s="95"/>
      <c r="CE113" s="95"/>
      <c r="CF113" s="95"/>
      <c r="CG113" s="95"/>
      <c r="CH113" s="95"/>
      <c r="CI113" s="95"/>
      <c r="CJ113" s="95"/>
      <c r="CK113" s="95"/>
      <c r="CL113" s="103"/>
      <c r="CM113" s="95"/>
      <c r="CN113" s="95"/>
      <c r="CO113" s="95"/>
      <c r="CP113" s="95"/>
      <c r="CQ113" s="95"/>
      <c r="CR113" s="95"/>
      <c r="CS113" s="95"/>
      <c r="CT113" s="98"/>
      <c r="CU113" s="98"/>
      <c r="CV113" s="98"/>
      <c r="CW113" s="98"/>
      <c r="CX113" s="98"/>
      <c r="CY113" s="98"/>
      <c r="CZ113" s="98"/>
      <c r="DA113" s="98"/>
      <c r="DB113" s="98"/>
      <c r="DC113" s="98"/>
      <c r="DD113" s="98"/>
      <c r="DE113" s="98"/>
      <c r="DF113" s="98"/>
      <c r="DG113" s="98"/>
      <c r="DH113" s="98"/>
      <c r="DI113" s="98"/>
      <c r="DJ113" s="98"/>
      <c r="DK113" s="98"/>
      <c r="DL113" s="98"/>
      <c r="DM113" s="98"/>
      <c r="DN113" s="98"/>
      <c r="DO113" s="98"/>
      <c r="DP113" s="98"/>
      <c r="DQ113" s="98"/>
      <c r="DR113" s="98"/>
      <c r="DS113" s="98"/>
      <c r="DT113" s="98"/>
      <c r="DU113" s="98"/>
      <c r="DV113" s="98"/>
      <c r="DW113" s="98"/>
      <c r="DX113" s="98"/>
      <c r="DY113" s="98"/>
      <c r="DZ113" s="98"/>
      <c r="EA113" s="98"/>
      <c r="EB113" s="98"/>
      <c r="EC113" s="98"/>
      <c r="ED113" s="98"/>
      <c r="EE113" s="98"/>
      <c r="EF113" s="98"/>
      <c r="EG113" s="98"/>
      <c r="EH113" s="98"/>
      <c r="EI113" s="98"/>
      <c r="EJ113" s="98"/>
      <c r="EK113" s="98"/>
      <c r="EL113" s="98"/>
      <c r="EM113" s="98"/>
      <c r="EN113" s="98"/>
      <c r="EO113" s="98"/>
      <c r="EP113" s="98"/>
      <c r="EQ113" s="98"/>
      <c r="ER113" s="98"/>
      <c r="ES113" s="98"/>
      <c r="ET113" s="98"/>
      <c r="EU113" s="98"/>
      <c r="EV113" s="98"/>
      <c r="EW113" s="98"/>
      <c r="EX113" s="98"/>
      <c r="EY113" s="98"/>
      <c r="EZ113" s="98"/>
      <c r="FA113" s="98"/>
      <c r="FB113" s="98"/>
      <c r="FC113" s="98"/>
      <c r="FD113" s="98"/>
      <c r="FE113" s="98"/>
      <c r="FF113" s="98"/>
      <c r="FG113" s="98"/>
      <c r="FH113" s="98"/>
      <c r="FI113" s="98"/>
      <c r="FJ113" s="98"/>
      <c r="FK113" s="98"/>
      <c r="FL113" s="98"/>
      <c r="FM113" s="98"/>
      <c r="FN113" s="98"/>
      <c r="FO113" s="98"/>
      <c r="FP113" s="96"/>
      <c r="FQ113" s="32"/>
      <c r="FR113" s="32"/>
      <c r="FS113" s="32"/>
      <c r="FT113" s="32"/>
      <c r="FU113" s="32"/>
      <c r="FV113" s="32"/>
      <c r="FW113" s="32"/>
      <c r="FX113" s="32"/>
      <c r="FY113" s="32"/>
      <c r="FZ113" s="32"/>
      <c r="GA113" s="32"/>
      <c r="GB113" s="32"/>
      <c r="GC113" s="32"/>
      <c r="GD113" s="32"/>
      <c r="GE113" s="32"/>
      <c r="GF113" s="32"/>
      <c r="GG113" s="32"/>
      <c r="GH113" s="32"/>
      <c r="GI113" s="32"/>
      <c r="GJ113" s="32"/>
      <c r="GK113" s="32"/>
      <c r="GL113" s="32"/>
      <c r="GM113" s="32"/>
      <c r="GN113" s="32"/>
    </row>
    <row r="114" spans="3:196" x14ac:dyDescent="0.2">
      <c r="C114" s="98"/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98"/>
      <c r="Q114" s="98"/>
      <c r="R114" s="98"/>
      <c r="S114" s="98"/>
      <c r="T114" s="98"/>
      <c r="U114" s="98"/>
      <c r="V114" s="98"/>
      <c r="W114" s="98"/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  <c r="AQ114" s="98"/>
      <c r="AR114" s="98"/>
      <c r="AS114" s="98"/>
      <c r="AT114" s="98"/>
      <c r="AU114" s="98"/>
      <c r="AV114" s="98"/>
      <c r="AW114" s="98"/>
      <c r="AX114" s="98"/>
      <c r="AY114" s="98"/>
      <c r="AZ114" s="98"/>
      <c r="BA114" s="98"/>
      <c r="BB114" s="98"/>
      <c r="BC114" s="98"/>
      <c r="BD114" s="98"/>
      <c r="BE114" s="98"/>
      <c r="BF114" s="98"/>
      <c r="BG114" s="98"/>
      <c r="BH114" s="98"/>
      <c r="BI114" s="98"/>
      <c r="BJ114" s="98"/>
      <c r="BK114" s="98"/>
      <c r="BL114" s="98"/>
      <c r="BM114" s="98"/>
      <c r="BN114" s="98"/>
      <c r="BO114" s="98"/>
      <c r="BP114" s="98"/>
      <c r="BQ114" s="98"/>
      <c r="BR114" s="98"/>
      <c r="BS114" s="98"/>
      <c r="BT114" s="98"/>
      <c r="BU114" s="98"/>
      <c r="BV114" s="98"/>
      <c r="BW114" s="98"/>
      <c r="BX114" s="95"/>
      <c r="BY114" s="95"/>
      <c r="BZ114" s="95"/>
      <c r="CA114" s="95"/>
      <c r="CB114" s="95"/>
      <c r="CC114" s="95"/>
      <c r="CD114" s="95"/>
      <c r="CE114" s="95"/>
      <c r="CF114" s="95"/>
      <c r="CG114" s="95"/>
      <c r="CH114" s="95"/>
      <c r="CI114" s="95"/>
      <c r="CJ114" s="95"/>
      <c r="CK114" s="95"/>
      <c r="CL114" s="103"/>
      <c r="CM114" s="95"/>
      <c r="CN114" s="95"/>
      <c r="CO114" s="95"/>
      <c r="CP114" s="95"/>
      <c r="CQ114" s="95"/>
      <c r="CR114" s="95"/>
      <c r="CS114" s="95"/>
      <c r="CT114" s="98"/>
      <c r="CU114" s="98"/>
      <c r="CV114" s="98"/>
      <c r="CW114" s="98"/>
      <c r="CX114" s="98"/>
      <c r="CY114" s="98"/>
      <c r="CZ114" s="98"/>
      <c r="DA114" s="98"/>
      <c r="DB114" s="98"/>
      <c r="DC114" s="98"/>
      <c r="DD114" s="98"/>
      <c r="DE114" s="98"/>
      <c r="DF114" s="98"/>
      <c r="DG114" s="98"/>
      <c r="DH114" s="98"/>
      <c r="DI114" s="98"/>
      <c r="DJ114" s="98"/>
      <c r="DK114" s="98"/>
      <c r="DL114" s="98"/>
      <c r="DM114" s="98"/>
      <c r="DN114" s="98"/>
      <c r="DO114" s="98"/>
      <c r="DP114" s="98"/>
      <c r="DQ114" s="98"/>
      <c r="DR114" s="98"/>
      <c r="DS114" s="98"/>
      <c r="DT114" s="98"/>
      <c r="DU114" s="98"/>
      <c r="DV114" s="98"/>
      <c r="DW114" s="98"/>
      <c r="DX114" s="98"/>
      <c r="DY114" s="98"/>
      <c r="DZ114" s="98"/>
      <c r="EA114" s="98"/>
      <c r="EB114" s="98"/>
      <c r="EC114" s="98"/>
      <c r="ED114" s="98"/>
      <c r="EE114" s="98"/>
      <c r="EF114" s="98"/>
      <c r="EG114" s="98"/>
      <c r="EH114" s="98"/>
      <c r="EI114" s="98"/>
      <c r="EJ114" s="98"/>
      <c r="EK114" s="98"/>
      <c r="EL114" s="98"/>
      <c r="EM114" s="98"/>
      <c r="EN114" s="98"/>
      <c r="EO114" s="98"/>
      <c r="EP114" s="98"/>
      <c r="EQ114" s="98"/>
      <c r="ER114" s="98"/>
      <c r="ES114" s="98"/>
      <c r="ET114" s="98"/>
      <c r="EU114" s="98"/>
      <c r="EV114" s="98"/>
      <c r="EW114" s="98"/>
      <c r="EX114" s="98"/>
      <c r="EY114" s="98"/>
      <c r="EZ114" s="98"/>
      <c r="FA114" s="98"/>
      <c r="FB114" s="98"/>
      <c r="FC114" s="98"/>
      <c r="FD114" s="98"/>
      <c r="FE114" s="98"/>
      <c r="FF114" s="98"/>
      <c r="FG114" s="98"/>
      <c r="FH114" s="98"/>
      <c r="FI114" s="98"/>
      <c r="FJ114" s="98"/>
      <c r="FK114" s="98"/>
      <c r="FL114" s="98"/>
      <c r="FM114" s="98"/>
      <c r="FN114" s="98"/>
      <c r="FO114" s="98"/>
      <c r="FP114" s="96"/>
      <c r="FQ114" s="32"/>
      <c r="FR114" s="32"/>
      <c r="FS114" s="32"/>
      <c r="FT114" s="32"/>
      <c r="FU114" s="32"/>
      <c r="FV114" s="32"/>
      <c r="FW114" s="32"/>
      <c r="FX114" s="32"/>
      <c r="FY114" s="32"/>
      <c r="FZ114" s="32"/>
      <c r="GA114" s="32"/>
      <c r="GB114" s="32"/>
      <c r="GC114" s="32"/>
      <c r="GD114" s="32"/>
      <c r="GE114" s="32"/>
      <c r="GF114" s="32"/>
      <c r="GG114" s="32"/>
      <c r="GH114" s="32"/>
      <c r="GI114" s="32"/>
      <c r="GJ114" s="32"/>
      <c r="GK114" s="32"/>
      <c r="GL114" s="32"/>
      <c r="GM114" s="32"/>
      <c r="GN114" s="32"/>
    </row>
    <row r="115" spans="3:196" x14ac:dyDescent="0.2">
      <c r="C115" s="98"/>
      <c r="D115" s="98"/>
      <c r="E115" s="98"/>
      <c r="F115" s="98"/>
      <c r="G115" s="98"/>
      <c r="H115" s="98"/>
      <c r="I115" s="98"/>
      <c r="J115" s="98"/>
      <c r="K115" s="98"/>
      <c r="L115" s="98"/>
      <c r="M115" s="98"/>
      <c r="N115" s="98"/>
      <c r="O115" s="98"/>
      <c r="P115" s="98"/>
      <c r="Q115" s="98"/>
      <c r="R115" s="98"/>
      <c r="S115" s="98"/>
      <c r="T115" s="98"/>
      <c r="U115" s="98"/>
      <c r="V115" s="98"/>
      <c r="W115" s="98"/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  <c r="AQ115" s="98"/>
      <c r="AR115" s="98"/>
      <c r="AS115" s="98"/>
      <c r="AT115" s="98"/>
      <c r="AU115" s="98"/>
      <c r="AV115" s="98"/>
      <c r="AW115" s="98"/>
      <c r="AX115" s="98"/>
      <c r="AY115" s="98"/>
      <c r="AZ115" s="98"/>
      <c r="BA115" s="98"/>
      <c r="BB115" s="98"/>
      <c r="BC115" s="98"/>
      <c r="BD115" s="98"/>
      <c r="BE115" s="98"/>
      <c r="BF115" s="98"/>
      <c r="BG115" s="98"/>
      <c r="BH115" s="98"/>
      <c r="BI115" s="98"/>
      <c r="BJ115" s="98"/>
      <c r="BK115" s="98"/>
      <c r="BL115" s="98"/>
      <c r="BM115" s="98"/>
      <c r="BN115" s="98"/>
      <c r="BO115" s="98"/>
      <c r="BP115" s="98"/>
      <c r="BQ115" s="98"/>
      <c r="BR115" s="98"/>
      <c r="BS115" s="98"/>
      <c r="BT115" s="98"/>
      <c r="BU115" s="98"/>
      <c r="BV115" s="98"/>
      <c r="BW115" s="98"/>
      <c r="BX115" s="95"/>
      <c r="BY115" s="95"/>
      <c r="BZ115" s="95"/>
      <c r="CA115" s="95"/>
      <c r="CB115" s="95"/>
      <c r="CC115" s="95"/>
      <c r="CD115" s="95"/>
      <c r="CE115" s="95"/>
      <c r="CF115" s="95"/>
      <c r="CG115" s="95"/>
      <c r="CH115" s="95"/>
      <c r="CI115" s="95"/>
      <c r="CJ115" s="95"/>
      <c r="CK115" s="95"/>
      <c r="CL115" s="103"/>
      <c r="CM115" s="95"/>
      <c r="CN115" s="95"/>
      <c r="CO115" s="95"/>
      <c r="CP115" s="95"/>
      <c r="CQ115" s="95"/>
      <c r="CR115" s="95"/>
      <c r="CS115" s="95"/>
      <c r="CT115" s="98"/>
      <c r="CU115" s="98"/>
      <c r="CV115" s="98"/>
      <c r="CW115" s="98"/>
      <c r="CX115" s="98"/>
      <c r="CY115" s="98"/>
      <c r="CZ115" s="98"/>
      <c r="DA115" s="98"/>
      <c r="DB115" s="98"/>
      <c r="DC115" s="98"/>
      <c r="DD115" s="98"/>
      <c r="DE115" s="98"/>
      <c r="DF115" s="98"/>
      <c r="DG115" s="98"/>
      <c r="DH115" s="98"/>
      <c r="DI115" s="98"/>
      <c r="DJ115" s="98"/>
      <c r="DK115" s="98"/>
      <c r="DL115" s="98"/>
      <c r="DM115" s="98"/>
      <c r="DN115" s="98"/>
      <c r="DO115" s="98"/>
      <c r="DP115" s="98"/>
      <c r="DQ115" s="98"/>
      <c r="DR115" s="98"/>
      <c r="DS115" s="98"/>
      <c r="DT115" s="98"/>
      <c r="DU115" s="98"/>
      <c r="DV115" s="98"/>
      <c r="DW115" s="98"/>
      <c r="DX115" s="98"/>
      <c r="DY115" s="98"/>
      <c r="DZ115" s="98"/>
      <c r="EA115" s="98"/>
      <c r="EB115" s="98"/>
      <c r="EC115" s="98"/>
      <c r="ED115" s="98"/>
      <c r="EE115" s="98"/>
      <c r="EF115" s="98"/>
      <c r="EG115" s="98"/>
      <c r="EH115" s="98"/>
      <c r="EI115" s="98"/>
      <c r="EJ115" s="98"/>
      <c r="EK115" s="98"/>
      <c r="EL115" s="98"/>
      <c r="EM115" s="98"/>
      <c r="EN115" s="98"/>
      <c r="EO115" s="98"/>
      <c r="EP115" s="98"/>
      <c r="EQ115" s="98"/>
      <c r="ER115" s="98"/>
      <c r="ES115" s="98"/>
      <c r="ET115" s="98"/>
      <c r="EU115" s="98"/>
      <c r="EV115" s="98"/>
      <c r="EW115" s="98"/>
      <c r="EX115" s="98"/>
      <c r="EY115" s="98"/>
      <c r="EZ115" s="98"/>
      <c r="FA115" s="98"/>
      <c r="FB115" s="98"/>
      <c r="FC115" s="98"/>
      <c r="FD115" s="98"/>
      <c r="FE115" s="98"/>
      <c r="FF115" s="98"/>
      <c r="FG115" s="98"/>
      <c r="FH115" s="98"/>
      <c r="FI115" s="98"/>
      <c r="FJ115" s="98"/>
      <c r="FK115" s="98"/>
      <c r="FL115" s="98"/>
      <c r="FM115" s="98"/>
      <c r="FN115" s="98"/>
      <c r="FO115" s="98"/>
      <c r="FP115" s="96"/>
      <c r="FQ115" s="32"/>
      <c r="FR115" s="32"/>
      <c r="FS115" s="32"/>
      <c r="FT115" s="32"/>
      <c r="FU115" s="32"/>
      <c r="FV115" s="32"/>
      <c r="FW115" s="32"/>
      <c r="FX115" s="32"/>
      <c r="FY115" s="32"/>
      <c r="FZ115" s="32"/>
      <c r="GA115" s="32"/>
      <c r="GB115" s="32"/>
      <c r="GC115" s="32"/>
      <c r="GD115" s="32"/>
      <c r="GE115" s="32"/>
      <c r="GF115" s="32"/>
      <c r="GG115" s="32"/>
      <c r="GH115" s="32"/>
      <c r="GI115" s="32"/>
      <c r="GJ115" s="32"/>
      <c r="GK115" s="32"/>
      <c r="GL115" s="32"/>
      <c r="GM115" s="32"/>
      <c r="GN115" s="32"/>
    </row>
    <row r="116" spans="3:196" x14ac:dyDescent="0.2">
      <c r="C116" s="98"/>
      <c r="D116" s="98"/>
      <c r="E116" s="98"/>
      <c r="F116" s="98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U116" s="98"/>
      <c r="V116" s="98"/>
      <c r="W116" s="98"/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  <c r="AQ116" s="98"/>
      <c r="AR116" s="98"/>
      <c r="AS116" s="98"/>
      <c r="AT116" s="98"/>
      <c r="AU116" s="98"/>
      <c r="AV116" s="98"/>
      <c r="AW116" s="98"/>
      <c r="AX116" s="98"/>
      <c r="AY116" s="98"/>
      <c r="AZ116" s="98"/>
      <c r="BA116" s="98"/>
      <c r="BB116" s="98"/>
      <c r="BC116" s="98"/>
      <c r="BD116" s="98"/>
      <c r="BE116" s="98"/>
      <c r="BF116" s="98"/>
      <c r="BG116" s="98"/>
      <c r="BH116" s="98"/>
      <c r="BI116" s="98"/>
      <c r="BJ116" s="98"/>
      <c r="BK116" s="98"/>
      <c r="BL116" s="98"/>
      <c r="BM116" s="98"/>
      <c r="BN116" s="98"/>
      <c r="BO116" s="98"/>
      <c r="BP116" s="98"/>
      <c r="BQ116" s="98"/>
      <c r="BR116" s="98"/>
      <c r="BS116" s="98"/>
      <c r="BT116" s="98"/>
      <c r="BU116" s="98"/>
      <c r="BV116" s="98"/>
      <c r="BW116" s="98"/>
      <c r="BX116" s="95"/>
      <c r="BY116" s="95"/>
      <c r="BZ116" s="95"/>
      <c r="CA116" s="95"/>
      <c r="CB116" s="95"/>
      <c r="CC116" s="95"/>
      <c r="CD116" s="95"/>
      <c r="CE116" s="95"/>
      <c r="CF116" s="95"/>
      <c r="CG116" s="95"/>
      <c r="CH116" s="95"/>
      <c r="CI116" s="95"/>
      <c r="CJ116" s="95"/>
      <c r="CK116" s="95"/>
      <c r="CL116" s="103"/>
      <c r="CM116" s="95"/>
      <c r="CN116" s="95"/>
      <c r="CO116" s="95"/>
      <c r="CP116" s="95"/>
      <c r="CQ116" s="95"/>
      <c r="CR116" s="95"/>
      <c r="CS116" s="95"/>
      <c r="CT116" s="98"/>
      <c r="CU116" s="98"/>
      <c r="CV116" s="98"/>
      <c r="CW116" s="98"/>
      <c r="CX116" s="98"/>
      <c r="CY116" s="98"/>
      <c r="CZ116" s="98"/>
      <c r="DA116" s="98"/>
      <c r="DB116" s="98"/>
      <c r="DC116" s="98"/>
      <c r="DD116" s="98"/>
      <c r="DE116" s="98"/>
      <c r="DF116" s="98"/>
      <c r="DG116" s="98"/>
      <c r="DH116" s="98"/>
      <c r="DI116" s="98"/>
      <c r="DJ116" s="98"/>
      <c r="DK116" s="98"/>
      <c r="DL116" s="98"/>
      <c r="DM116" s="98"/>
      <c r="DN116" s="98"/>
      <c r="DO116" s="98"/>
      <c r="DP116" s="98"/>
      <c r="DQ116" s="98"/>
      <c r="DR116" s="98"/>
      <c r="DS116" s="98"/>
      <c r="DT116" s="98"/>
      <c r="DU116" s="98"/>
      <c r="DV116" s="98"/>
      <c r="DW116" s="98"/>
      <c r="DX116" s="98"/>
      <c r="DY116" s="98"/>
      <c r="DZ116" s="98"/>
      <c r="EA116" s="98"/>
      <c r="EB116" s="98"/>
      <c r="EC116" s="98"/>
      <c r="ED116" s="98"/>
      <c r="EE116" s="98"/>
      <c r="EF116" s="98"/>
      <c r="EG116" s="98"/>
      <c r="EH116" s="98"/>
      <c r="EI116" s="98"/>
      <c r="EJ116" s="98"/>
      <c r="EK116" s="98"/>
      <c r="EL116" s="98"/>
      <c r="EM116" s="98"/>
      <c r="EN116" s="98"/>
      <c r="EO116" s="98"/>
      <c r="EP116" s="98"/>
      <c r="EQ116" s="98"/>
      <c r="ER116" s="98"/>
      <c r="ES116" s="98"/>
      <c r="ET116" s="98"/>
      <c r="EU116" s="98"/>
      <c r="EV116" s="98"/>
      <c r="EW116" s="98"/>
      <c r="EX116" s="98"/>
      <c r="EY116" s="98"/>
      <c r="EZ116" s="98"/>
      <c r="FA116" s="98"/>
      <c r="FB116" s="98"/>
      <c r="FC116" s="98"/>
      <c r="FD116" s="98"/>
      <c r="FE116" s="98"/>
      <c r="FF116" s="98"/>
      <c r="FG116" s="98"/>
      <c r="FH116" s="98"/>
      <c r="FI116" s="98"/>
      <c r="FJ116" s="98"/>
      <c r="FK116" s="98"/>
      <c r="FL116" s="98"/>
      <c r="FM116" s="98"/>
      <c r="FN116" s="98"/>
      <c r="FO116" s="98"/>
      <c r="FP116" s="96"/>
      <c r="FQ116" s="32"/>
      <c r="FR116" s="32"/>
      <c r="FS116" s="32"/>
      <c r="FT116" s="32"/>
      <c r="FU116" s="32"/>
      <c r="FV116" s="32"/>
      <c r="FW116" s="32"/>
      <c r="FX116" s="32"/>
      <c r="FY116" s="32"/>
      <c r="FZ116" s="32"/>
      <c r="GA116" s="32"/>
      <c r="GB116" s="32"/>
      <c r="GC116" s="32"/>
      <c r="GD116" s="32"/>
      <c r="GE116" s="32"/>
      <c r="GF116" s="32"/>
      <c r="GG116" s="32"/>
      <c r="GH116" s="32"/>
      <c r="GI116" s="32"/>
      <c r="GJ116" s="32"/>
      <c r="GK116" s="32"/>
      <c r="GL116" s="32"/>
      <c r="GM116" s="32"/>
      <c r="GN116" s="32"/>
    </row>
    <row r="117" spans="3:196" x14ac:dyDescent="0.2">
      <c r="C117" s="98"/>
      <c r="D117" s="98"/>
      <c r="E117" s="98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8"/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  <c r="AQ117" s="98"/>
      <c r="AR117" s="98"/>
      <c r="AS117" s="98"/>
      <c r="AT117" s="98"/>
      <c r="AU117" s="98"/>
      <c r="AV117" s="98"/>
      <c r="AW117" s="98"/>
      <c r="AX117" s="98"/>
      <c r="AY117" s="98"/>
      <c r="AZ117" s="98"/>
      <c r="BA117" s="98"/>
      <c r="BB117" s="98"/>
      <c r="BC117" s="98"/>
      <c r="BD117" s="98"/>
      <c r="BE117" s="98"/>
      <c r="BF117" s="98"/>
      <c r="BG117" s="98"/>
      <c r="BH117" s="98"/>
      <c r="BI117" s="98"/>
      <c r="BJ117" s="98"/>
      <c r="BK117" s="98"/>
      <c r="BL117" s="98"/>
      <c r="BM117" s="98"/>
      <c r="BN117" s="98"/>
      <c r="BO117" s="98"/>
      <c r="BP117" s="98"/>
      <c r="BQ117" s="98"/>
      <c r="BR117" s="98"/>
      <c r="BS117" s="98"/>
      <c r="BT117" s="98"/>
      <c r="BU117" s="98"/>
      <c r="BV117" s="98"/>
      <c r="BW117" s="98"/>
      <c r="BX117" s="95"/>
      <c r="BY117" s="95"/>
      <c r="BZ117" s="95"/>
      <c r="CA117" s="95"/>
      <c r="CB117" s="95"/>
      <c r="CC117" s="95"/>
      <c r="CD117" s="95"/>
      <c r="CE117" s="95"/>
      <c r="CF117" s="95"/>
      <c r="CG117" s="95"/>
      <c r="CH117" s="95"/>
      <c r="CI117" s="95"/>
      <c r="CJ117" s="95"/>
      <c r="CK117" s="95"/>
      <c r="CL117" s="103"/>
      <c r="CM117" s="95"/>
      <c r="CN117" s="95"/>
      <c r="CO117" s="95"/>
      <c r="CP117" s="95"/>
      <c r="CQ117" s="95"/>
      <c r="CR117" s="95"/>
      <c r="CS117" s="95"/>
      <c r="CT117" s="98"/>
      <c r="CU117" s="98"/>
      <c r="CV117" s="98"/>
      <c r="CW117" s="98"/>
      <c r="CX117" s="98"/>
      <c r="CY117" s="98"/>
      <c r="CZ117" s="98"/>
      <c r="DA117" s="98"/>
      <c r="DB117" s="98"/>
      <c r="DC117" s="98"/>
      <c r="DD117" s="98"/>
      <c r="DE117" s="98"/>
      <c r="DF117" s="98"/>
      <c r="DG117" s="98"/>
      <c r="DH117" s="98"/>
      <c r="DI117" s="98"/>
      <c r="DJ117" s="98"/>
      <c r="DK117" s="98"/>
      <c r="DL117" s="98"/>
      <c r="DM117" s="98"/>
      <c r="DN117" s="98"/>
      <c r="DO117" s="98"/>
      <c r="DP117" s="98"/>
      <c r="DQ117" s="98"/>
      <c r="DR117" s="98"/>
      <c r="DS117" s="98"/>
      <c r="DT117" s="98"/>
      <c r="DU117" s="98"/>
      <c r="DV117" s="98"/>
      <c r="DW117" s="98"/>
      <c r="DX117" s="98"/>
      <c r="DY117" s="98"/>
      <c r="DZ117" s="98"/>
      <c r="EA117" s="98"/>
      <c r="EB117" s="98"/>
      <c r="EC117" s="98"/>
      <c r="ED117" s="98"/>
      <c r="EE117" s="98"/>
      <c r="EF117" s="98"/>
      <c r="EG117" s="98"/>
      <c r="EH117" s="98"/>
      <c r="EI117" s="98"/>
      <c r="EJ117" s="98"/>
      <c r="EK117" s="98"/>
      <c r="EL117" s="98"/>
      <c r="EM117" s="98"/>
      <c r="EN117" s="98"/>
      <c r="EO117" s="98"/>
      <c r="EP117" s="98"/>
      <c r="EQ117" s="98"/>
      <c r="ER117" s="98"/>
      <c r="ES117" s="98"/>
      <c r="ET117" s="98"/>
      <c r="EU117" s="98"/>
      <c r="EV117" s="98"/>
      <c r="EW117" s="98"/>
      <c r="EX117" s="98"/>
      <c r="EY117" s="98"/>
      <c r="EZ117" s="98"/>
      <c r="FA117" s="98"/>
      <c r="FB117" s="98"/>
      <c r="FC117" s="98"/>
      <c r="FD117" s="98"/>
      <c r="FE117" s="98"/>
      <c r="FF117" s="98"/>
      <c r="FG117" s="98"/>
      <c r="FH117" s="98"/>
      <c r="FI117" s="98"/>
      <c r="FJ117" s="98"/>
      <c r="FK117" s="98"/>
      <c r="FL117" s="98"/>
      <c r="FM117" s="98"/>
      <c r="FN117" s="98"/>
      <c r="FO117" s="98"/>
      <c r="FP117" s="96"/>
      <c r="FQ117" s="32"/>
      <c r="FR117" s="32"/>
      <c r="FS117" s="32"/>
      <c r="FT117" s="32"/>
      <c r="FU117" s="32"/>
      <c r="FV117" s="32"/>
      <c r="FW117" s="32"/>
      <c r="FX117" s="32"/>
      <c r="FY117" s="32"/>
      <c r="FZ117" s="32"/>
      <c r="GA117" s="32"/>
      <c r="GB117" s="32"/>
      <c r="GC117" s="32"/>
      <c r="GD117" s="32"/>
      <c r="GE117" s="32"/>
      <c r="GF117" s="32"/>
      <c r="GG117" s="32"/>
      <c r="GH117" s="32"/>
      <c r="GI117" s="32"/>
      <c r="GJ117" s="32"/>
      <c r="GK117" s="32"/>
      <c r="GL117" s="32"/>
      <c r="GM117" s="32"/>
      <c r="GN117" s="32"/>
    </row>
    <row r="118" spans="3:196" x14ac:dyDescent="0.2">
      <c r="C118" s="98"/>
      <c r="D118" s="98"/>
      <c r="E118" s="98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  <c r="AQ118" s="98"/>
      <c r="AR118" s="98"/>
      <c r="AS118" s="98"/>
      <c r="AT118" s="98"/>
      <c r="AU118" s="98"/>
      <c r="AV118" s="98"/>
      <c r="AW118" s="98"/>
      <c r="AX118" s="98"/>
      <c r="AY118" s="98"/>
      <c r="AZ118" s="98"/>
      <c r="BA118" s="98"/>
      <c r="BB118" s="98"/>
      <c r="BC118" s="98"/>
      <c r="BD118" s="98"/>
      <c r="BE118" s="98"/>
      <c r="BF118" s="98"/>
      <c r="BG118" s="98"/>
      <c r="BH118" s="98"/>
      <c r="BI118" s="98"/>
      <c r="BJ118" s="98"/>
      <c r="BK118" s="98"/>
      <c r="BL118" s="98"/>
      <c r="BM118" s="98"/>
      <c r="BN118" s="98"/>
      <c r="BO118" s="98"/>
      <c r="BP118" s="98"/>
      <c r="BQ118" s="98"/>
      <c r="BR118" s="98"/>
      <c r="BS118" s="98"/>
      <c r="BT118" s="98"/>
      <c r="BU118" s="98"/>
      <c r="BV118" s="98"/>
      <c r="BW118" s="98"/>
      <c r="BX118" s="95"/>
      <c r="BY118" s="95"/>
      <c r="BZ118" s="95"/>
      <c r="CA118" s="95"/>
      <c r="CB118" s="95"/>
      <c r="CC118" s="95"/>
      <c r="CD118" s="95"/>
      <c r="CE118" s="95"/>
      <c r="CF118" s="95"/>
      <c r="CG118" s="95"/>
      <c r="CH118" s="95"/>
      <c r="CI118" s="95"/>
      <c r="CJ118" s="95"/>
      <c r="CK118" s="95"/>
      <c r="CL118" s="103"/>
      <c r="CM118" s="95"/>
      <c r="CN118" s="95"/>
      <c r="CO118" s="95"/>
      <c r="CP118" s="95"/>
      <c r="CQ118" s="95"/>
      <c r="CR118" s="95"/>
      <c r="CS118" s="95"/>
      <c r="CT118" s="98"/>
      <c r="CU118" s="98"/>
      <c r="CV118" s="98"/>
      <c r="CW118" s="98"/>
      <c r="CX118" s="98"/>
      <c r="CY118" s="98"/>
      <c r="CZ118" s="98"/>
      <c r="DA118" s="98"/>
      <c r="DB118" s="98"/>
      <c r="DC118" s="98"/>
      <c r="DD118" s="98"/>
      <c r="DE118" s="98"/>
      <c r="DF118" s="98"/>
      <c r="DG118" s="98"/>
      <c r="DH118" s="98"/>
      <c r="DI118" s="98"/>
      <c r="DJ118" s="98"/>
      <c r="DK118" s="98"/>
      <c r="DL118" s="98"/>
      <c r="DM118" s="98"/>
      <c r="DN118" s="98"/>
      <c r="DO118" s="98"/>
      <c r="DP118" s="98"/>
      <c r="DQ118" s="98"/>
      <c r="DR118" s="98"/>
      <c r="DS118" s="98"/>
      <c r="DT118" s="98"/>
      <c r="DU118" s="98"/>
      <c r="DV118" s="98"/>
      <c r="DW118" s="98"/>
      <c r="DX118" s="98"/>
      <c r="DY118" s="98"/>
      <c r="DZ118" s="98"/>
      <c r="EA118" s="98"/>
      <c r="EB118" s="98"/>
      <c r="EC118" s="98"/>
      <c r="ED118" s="98"/>
      <c r="EE118" s="98"/>
      <c r="EF118" s="98"/>
      <c r="EG118" s="98"/>
      <c r="EH118" s="98"/>
      <c r="EI118" s="98"/>
      <c r="EJ118" s="98"/>
      <c r="EK118" s="98"/>
      <c r="EL118" s="98"/>
      <c r="EM118" s="98"/>
      <c r="EN118" s="98"/>
      <c r="EO118" s="98"/>
      <c r="EP118" s="98"/>
      <c r="EQ118" s="98"/>
      <c r="ER118" s="98"/>
      <c r="ES118" s="98"/>
      <c r="ET118" s="98"/>
      <c r="EU118" s="98"/>
      <c r="EV118" s="98"/>
      <c r="EW118" s="98"/>
      <c r="EX118" s="98"/>
      <c r="EY118" s="98"/>
      <c r="EZ118" s="98"/>
      <c r="FA118" s="98"/>
      <c r="FB118" s="98"/>
      <c r="FC118" s="98"/>
      <c r="FD118" s="98"/>
      <c r="FE118" s="98"/>
      <c r="FF118" s="98"/>
      <c r="FG118" s="98"/>
      <c r="FH118" s="98"/>
      <c r="FI118" s="98"/>
      <c r="FJ118" s="98"/>
      <c r="FK118" s="98"/>
      <c r="FL118" s="98"/>
      <c r="FM118" s="98"/>
      <c r="FN118" s="98"/>
      <c r="FO118" s="98"/>
      <c r="FP118" s="96"/>
      <c r="FQ118" s="32"/>
      <c r="FR118" s="32"/>
      <c r="FS118" s="32"/>
      <c r="FT118" s="32"/>
      <c r="FU118" s="32"/>
      <c r="FV118" s="32"/>
      <c r="FW118" s="32"/>
      <c r="FX118" s="32"/>
      <c r="FY118" s="32"/>
      <c r="FZ118" s="32"/>
      <c r="GA118" s="32"/>
      <c r="GB118" s="32"/>
      <c r="GC118" s="32"/>
      <c r="GD118" s="32"/>
      <c r="GE118" s="32"/>
      <c r="GF118" s="32"/>
      <c r="GG118" s="32"/>
      <c r="GH118" s="32"/>
      <c r="GI118" s="32"/>
      <c r="GJ118" s="32"/>
      <c r="GK118" s="32"/>
      <c r="GL118" s="32"/>
      <c r="GM118" s="32"/>
      <c r="GN118" s="32"/>
    </row>
    <row r="119" spans="3:196" x14ac:dyDescent="0.2">
      <c r="C119" s="98"/>
      <c r="D119" s="98"/>
      <c r="E119" s="98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  <c r="AQ119" s="98"/>
      <c r="AR119" s="98"/>
      <c r="AS119" s="98"/>
      <c r="AT119" s="98"/>
      <c r="AU119" s="98"/>
      <c r="AV119" s="98"/>
      <c r="AW119" s="98"/>
      <c r="AX119" s="98"/>
      <c r="AY119" s="98"/>
      <c r="AZ119" s="98"/>
      <c r="BA119" s="98"/>
      <c r="BB119" s="98"/>
      <c r="BC119" s="98"/>
      <c r="BD119" s="98"/>
      <c r="BE119" s="98"/>
      <c r="BF119" s="98"/>
      <c r="BG119" s="98"/>
      <c r="BH119" s="98"/>
      <c r="BI119" s="98"/>
      <c r="BJ119" s="98"/>
      <c r="BK119" s="98"/>
      <c r="BL119" s="98"/>
      <c r="BM119" s="98"/>
      <c r="BN119" s="98"/>
      <c r="BO119" s="98"/>
      <c r="BP119" s="98"/>
      <c r="BQ119" s="98"/>
      <c r="BR119" s="98"/>
      <c r="BS119" s="98"/>
      <c r="BT119" s="98"/>
      <c r="BU119" s="98"/>
      <c r="BV119" s="98"/>
      <c r="BW119" s="98"/>
      <c r="BX119" s="95"/>
      <c r="BY119" s="95"/>
      <c r="BZ119" s="95"/>
      <c r="CA119" s="95"/>
      <c r="CB119" s="95"/>
      <c r="CC119" s="95"/>
      <c r="CD119" s="95"/>
      <c r="CE119" s="95"/>
      <c r="CF119" s="95"/>
      <c r="CG119" s="95"/>
      <c r="CH119" s="95"/>
      <c r="CI119" s="95"/>
      <c r="CJ119" s="95"/>
      <c r="CK119" s="95"/>
      <c r="CL119" s="103"/>
      <c r="CM119" s="95"/>
      <c r="CN119" s="95"/>
      <c r="CO119" s="95"/>
      <c r="CP119" s="95"/>
      <c r="CQ119" s="95"/>
      <c r="CR119" s="95"/>
      <c r="CS119" s="95"/>
      <c r="CT119" s="98"/>
      <c r="CU119" s="98"/>
      <c r="CV119" s="98"/>
      <c r="CW119" s="98"/>
      <c r="CX119" s="98"/>
      <c r="CY119" s="98"/>
      <c r="CZ119" s="98"/>
      <c r="DA119" s="98"/>
      <c r="DB119" s="98"/>
      <c r="DC119" s="98"/>
      <c r="DD119" s="98"/>
      <c r="DE119" s="98"/>
      <c r="DF119" s="98"/>
      <c r="DG119" s="98"/>
      <c r="DH119" s="98"/>
      <c r="DI119" s="98"/>
      <c r="DJ119" s="98"/>
      <c r="DK119" s="98"/>
      <c r="DL119" s="98"/>
      <c r="DM119" s="98"/>
      <c r="DN119" s="98"/>
      <c r="DO119" s="98"/>
      <c r="DP119" s="98"/>
      <c r="DQ119" s="98"/>
      <c r="DR119" s="98"/>
      <c r="DS119" s="98"/>
      <c r="DT119" s="98"/>
      <c r="DU119" s="98"/>
      <c r="DV119" s="98"/>
      <c r="DW119" s="98"/>
      <c r="DX119" s="98"/>
      <c r="DY119" s="98"/>
      <c r="DZ119" s="98"/>
      <c r="EA119" s="98"/>
      <c r="EB119" s="98"/>
      <c r="EC119" s="98"/>
      <c r="ED119" s="98"/>
      <c r="EE119" s="98"/>
      <c r="EF119" s="98"/>
      <c r="EG119" s="98"/>
      <c r="EH119" s="98"/>
      <c r="EI119" s="98"/>
      <c r="EJ119" s="98"/>
      <c r="EK119" s="98"/>
      <c r="EL119" s="98"/>
      <c r="EM119" s="98"/>
      <c r="EN119" s="98"/>
      <c r="EO119" s="98"/>
      <c r="EP119" s="98"/>
      <c r="EQ119" s="98"/>
      <c r="ER119" s="98"/>
      <c r="ES119" s="98"/>
      <c r="ET119" s="98"/>
      <c r="EU119" s="98"/>
      <c r="EV119" s="98"/>
      <c r="EW119" s="98"/>
      <c r="EX119" s="98"/>
      <c r="EY119" s="98"/>
      <c r="EZ119" s="98"/>
      <c r="FA119" s="98"/>
      <c r="FB119" s="98"/>
      <c r="FC119" s="98"/>
      <c r="FD119" s="98"/>
      <c r="FE119" s="98"/>
      <c r="FF119" s="98"/>
      <c r="FG119" s="98"/>
      <c r="FH119" s="98"/>
      <c r="FI119" s="98"/>
      <c r="FJ119" s="98"/>
      <c r="FK119" s="98"/>
      <c r="FL119" s="98"/>
      <c r="FM119" s="98"/>
      <c r="FN119" s="98"/>
      <c r="FO119" s="98"/>
      <c r="FP119" s="96"/>
      <c r="FQ119" s="32"/>
      <c r="FR119" s="32"/>
      <c r="FS119" s="32"/>
      <c r="FT119" s="32"/>
      <c r="FU119" s="32"/>
      <c r="FV119" s="32"/>
      <c r="FW119" s="32"/>
      <c r="FX119" s="32"/>
      <c r="FY119" s="32"/>
      <c r="FZ119" s="32"/>
      <c r="GA119" s="32"/>
      <c r="GB119" s="32"/>
      <c r="GC119" s="32"/>
      <c r="GD119" s="32"/>
      <c r="GE119" s="32"/>
      <c r="GF119" s="32"/>
      <c r="GG119" s="32"/>
      <c r="GH119" s="32"/>
      <c r="GI119" s="32"/>
      <c r="GJ119" s="32"/>
      <c r="GK119" s="32"/>
      <c r="GL119" s="32"/>
      <c r="GM119" s="32"/>
      <c r="GN119" s="32"/>
    </row>
    <row r="120" spans="3:196" x14ac:dyDescent="0.2">
      <c r="C120" s="98"/>
      <c r="D120" s="98"/>
      <c r="E120" s="98"/>
      <c r="F120" s="98"/>
      <c r="G120" s="98"/>
      <c r="H120" s="98"/>
      <c r="I120" s="98"/>
      <c r="J120" s="98"/>
      <c r="K120" s="98"/>
      <c r="L120" s="98"/>
      <c r="M120" s="98"/>
      <c r="N120" s="98"/>
      <c r="O120" s="98"/>
      <c r="P120" s="98"/>
      <c r="Q120" s="98"/>
      <c r="R120" s="98"/>
      <c r="S120" s="98"/>
      <c r="T120" s="98"/>
      <c r="U120" s="98"/>
      <c r="V120" s="98"/>
      <c r="W120" s="98"/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  <c r="AQ120" s="98"/>
      <c r="AR120" s="98"/>
      <c r="AS120" s="98"/>
      <c r="AT120" s="98"/>
      <c r="AU120" s="98"/>
      <c r="AV120" s="98"/>
      <c r="AW120" s="98"/>
      <c r="AX120" s="98"/>
      <c r="AY120" s="98"/>
      <c r="AZ120" s="98"/>
      <c r="BA120" s="98"/>
      <c r="BB120" s="98"/>
      <c r="BC120" s="98"/>
      <c r="BD120" s="98"/>
      <c r="BE120" s="98"/>
      <c r="BF120" s="98"/>
      <c r="BG120" s="98"/>
      <c r="BH120" s="98"/>
      <c r="BI120" s="98"/>
      <c r="BJ120" s="98"/>
      <c r="BK120" s="98"/>
      <c r="BL120" s="98"/>
      <c r="BM120" s="98"/>
      <c r="BN120" s="98"/>
      <c r="BO120" s="98"/>
      <c r="BP120" s="98"/>
      <c r="BQ120" s="98"/>
      <c r="BR120" s="98"/>
      <c r="BS120" s="98"/>
      <c r="BT120" s="98"/>
      <c r="BU120" s="98"/>
      <c r="BV120" s="98"/>
      <c r="BW120" s="98"/>
      <c r="BX120" s="95"/>
      <c r="BY120" s="95"/>
      <c r="BZ120" s="95"/>
      <c r="CA120" s="95"/>
      <c r="CB120" s="95"/>
      <c r="CC120" s="95"/>
      <c r="CD120" s="95"/>
      <c r="CE120" s="95"/>
      <c r="CF120" s="95"/>
      <c r="CG120" s="95"/>
      <c r="CH120" s="95"/>
      <c r="CI120" s="95"/>
      <c r="CJ120" s="95"/>
      <c r="CK120" s="95"/>
      <c r="CL120" s="103"/>
      <c r="CM120" s="95"/>
      <c r="CN120" s="95"/>
      <c r="CO120" s="95"/>
      <c r="CP120" s="95"/>
      <c r="CQ120" s="95"/>
      <c r="CR120" s="95"/>
      <c r="CS120" s="95"/>
      <c r="CT120" s="98"/>
      <c r="CU120" s="98"/>
      <c r="CV120" s="98"/>
      <c r="CW120" s="98"/>
      <c r="CX120" s="98"/>
      <c r="CY120" s="98"/>
      <c r="CZ120" s="98"/>
      <c r="DA120" s="98"/>
      <c r="DB120" s="98"/>
      <c r="DC120" s="98"/>
      <c r="DD120" s="98"/>
      <c r="DE120" s="98"/>
      <c r="DF120" s="98"/>
      <c r="DG120" s="98"/>
      <c r="DH120" s="98"/>
      <c r="DI120" s="98"/>
      <c r="DJ120" s="98"/>
      <c r="DK120" s="98"/>
      <c r="DL120" s="98"/>
      <c r="DM120" s="98"/>
      <c r="DN120" s="98"/>
      <c r="DO120" s="98"/>
      <c r="DP120" s="98"/>
      <c r="DQ120" s="98"/>
      <c r="DR120" s="98"/>
      <c r="DS120" s="98"/>
      <c r="DT120" s="98"/>
      <c r="DU120" s="98"/>
      <c r="DV120" s="98"/>
      <c r="DW120" s="98"/>
      <c r="DX120" s="98"/>
      <c r="DY120" s="98"/>
      <c r="DZ120" s="98"/>
      <c r="EA120" s="98"/>
      <c r="EB120" s="98"/>
      <c r="EC120" s="98"/>
      <c r="ED120" s="98"/>
      <c r="EE120" s="98"/>
      <c r="EF120" s="98"/>
      <c r="EG120" s="98"/>
      <c r="EH120" s="98"/>
      <c r="EI120" s="98"/>
      <c r="EJ120" s="98"/>
      <c r="EK120" s="98"/>
      <c r="EL120" s="98"/>
      <c r="EM120" s="98"/>
      <c r="EN120" s="98"/>
      <c r="EO120" s="98"/>
      <c r="EP120" s="98"/>
      <c r="EQ120" s="98"/>
      <c r="ER120" s="98"/>
      <c r="ES120" s="98"/>
      <c r="ET120" s="98"/>
      <c r="EU120" s="98"/>
      <c r="EV120" s="98"/>
      <c r="EW120" s="98"/>
      <c r="EX120" s="98"/>
      <c r="EY120" s="98"/>
      <c r="EZ120" s="98"/>
      <c r="FA120" s="98"/>
      <c r="FB120" s="98"/>
      <c r="FC120" s="98"/>
      <c r="FD120" s="98"/>
      <c r="FE120" s="98"/>
      <c r="FF120" s="98"/>
      <c r="FG120" s="98"/>
      <c r="FH120" s="98"/>
      <c r="FI120" s="98"/>
      <c r="FJ120" s="98"/>
      <c r="FK120" s="98"/>
      <c r="FL120" s="98"/>
      <c r="FM120" s="98"/>
      <c r="FN120" s="98"/>
      <c r="FO120" s="98"/>
      <c r="FP120" s="96"/>
      <c r="FQ120" s="32"/>
      <c r="FR120" s="32"/>
      <c r="FS120" s="32"/>
      <c r="FT120" s="32"/>
      <c r="FU120" s="32"/>
      <c r="FV120" s="32"/>
      <c r="FW120" s="32"/>
      <c r="FX120" s="32"/>
      <c r="FY120" s="32"/>
      <c r="FZ120" s="32"/>
      <c r="GA120" s="32"/>
      <c r="GB120" s="32"/>
      <c r="GC120" s="32"/>
      <c r="GD120" s="32"/>
      <c r="GE120" s="32"/>
      <c r="GF120" s="32"/>
      <c r="GG120" s="32"/>
      <c r="GH120" s="32"/>
      <c r="GI120" s="32"/>
      <c r="GJ120" s="32"/>
      <c r="GK120" s="32"/>
      <c r="GL120" s="32"/>
      <c r="GM120" s="32"/>
      <c r="GN120" s="32"/>
    </row>
    <row r="121" spans="3:196" x14ac:dyDescent="0.2">
      <c r="C121" s="98"/>
      <c r="D121" s="98"/>
      <c r="E121" s="98"/>
      <c r="F121" s="98"/>
      <c r="G121" s="98"/>
      <c r="H121" s="98"/>
      <c r="I121" s="98"/>
      <c r="J121" s="98"/>
      <c r="K121" s="98"/>
      <c r="L121" s="98"/>
      <c r="M121" s="98"/>
      <c r="N121" s="98"/>
      <c r="O121" s="98"/>
      <c r="P121" s="98"/>
      <c r="Q121" s="98"/>
      <c r="R121" s="98"/>
      <c r="S121" s="98"/>
      <c r="T121" s="98"/>
      <c r="U121" s="98"/>
      <c r="V121" s="98"/>
      <c r="W121" s="98"/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  <c r="AQ121" s="98"/>
      <c r="AR121" s="98"/>
      <c r="AS121" s="98"/>
      <c r="AT121" s="98"/>
      <c r="AU121" s="98"/>
      <c r="AV121" s="98"/>
      <c r="AW121" s="98"/>
      <c r="AX121" s="98"/>
      <c r="AY121" s="98"/>
      <c r="AZ121" s="98"/>
      <c r="BA121" s="98"/>
      <c r="BB121" s="98"/>
      <c r="BC121" s="98"/>
      <c r="BD121" s="98"/>
      <c r="BE121" s="98"/>
      <c r="BF121" s="98"/>
      <c r="BG121" s="98"/>
      <c r="BH121" s="98"/>
      <c r="BI121" s="98"/>
      <c r="BJ121" s="98"/>
      <c r="BK121" s="98"/>
      <c r="BL121" s="98"/>
      <c r="BM121" s="98"/>
      <c r="BN121" s="98"/>
      <c r="BO121" s="98"/>
      <c r="BP121" s="98"/>
      <c r="BQ121" s="98"/>
      <c r="BR121" s="98"/>
      <c r="BS121" s="98"/>
      <c r="BT121" s="98"/>
      <c r="BU121" s="98"/>
      <c r="BV121" s="98"/>
      <c r="BW121" s="98"/>
      <c r="BX121" s="95"/>
      <c r="BY121" s="95"/>
      <c r="BZ121" s="95"/>
      <c r="CA121" s="95"/>
      <c r="CB121" s="95"/>
      <c r="CC121" s="95"/>
      <c r="CD121" s="95"/>
      <c r="CE121" s="95"/>
      <c r="CF121" s="95"/>
      <c r="CG121" s="95"/>
      <c r="CH121" s="95"/>
      <c r="CI121" s="95"/>
      <c r="CJ121" s="95"/>
      <c r="CK121" s="95"/>
      <c r="CL121" s="103"/>
      <c r="CM121" s="95"/>
      <c r="CN121" s="95"/>
      <c r="CO121" s="95"/>
      <c r="CP121" s="95"/>
      <c r="CQ121" s="95"/>
      <c r="CR121" s="95"/>
      <c r="CS121" s="95"/>
      <c r="CT121" s="98"/>
      <c r="CU121" s="98"/>
      <c r="CV121" s="98"/>
      <c r="CW121" s="98"/>
      <c r="CX121" s="98"/>
      <c r="CY121" s="98"/>
      <c r="CZ121" s="98"/>
      <c r="DA121" s="98"/>
      <c r="DB121" s="98"/>
      <c r="DC121" s="98"/>
      <c r="DD121" s="98"/>
      <c r="DE121" s="98"/>
      <c r="DF121" s="98"/>
      <c r="DG121" s="98"/>
      <c r="DH121" s="98"/>
      <c r="DI121" s="98"/>
      <c r="DJ121" s="98"/>
      <c r="DK121" s="98"/>
      <c r="DL121" s="98"/>
      <c r="DM121" s="98"/>
      <c r="DN121" s="98"/>
      <c r="DO121" s="98"/>
      <c r="DP121" s="98"/>
      <c r="DQ121" s="98"/>
      <c r="DR121" s="98"/>
      <c r="DS121" s="98"/>
      <c r="DT121" s="98"/>
      <c r="DU121" s="98"/>
      <c r="DV121" s="98"/>
      <c r="DW121" s="98"/>
      <c r="DX121" s="98"/>
      <c r="DY121" s="98"/>
      <c r="DZ121" s="98"/>
      <c r="EA121" s="98"/>
      <c r="EB121" s="98"/>
      <c r="EC121" s="98"/>
      <c r="ED121" s="98"/>
      <c r="EE121" s="98"/>
      <c r="EF121" s="98"/>
      <c r="EG121" s="98"/>
      <c r="EH121" s="98"/>
      <c r="EI121" s="98"/>
      <c r="EJ121" s="98"/>
      <c r="EK121" s="98"/>
      <c r="EL121" s="98"/>
      <c r="EM121" s="98"/>
      <c r="EN121" s="98"/>
      <c r="EO121" s="98"/>
      <c r="EP121" s="98"/>
      <c r="EQ121" s="98"/>
      <c r="ER121" s="98"/>
      <c r="ES121" s="98"/>
      <c r="ET121" s="98"/>
      <c r="EU121" s="98"/>
      <c r="EV121" s="98"/>
      <c r="EW121" s="98"/>
      <c r="EX121" s="98"/>
      <c r="EY121" s="98"/>
      <c r="EZ121" s="98"/>
      <c r="FA121" s="98"/>
      <c r="FB121" s="98"/>
      <c r="FC121" s="98"/>
      <c r="FD121" s="98"/>
      <c r="FE121" s="98"/>
      <c r="FF121" s="98"/>
      <c r="FG121" s="98"/>
      <c r="FH121" s="98"/>
      <c r="FI121" s="98"/>
      <c r="FJ121" s="98"/>
      <c r="FK121" s="98"/>
      <c r="FL121" s="98"/>
      <c r="FM121" s="98"/>
      <c r="FN121" s="98"/>
      <c r="FO121" s="98"/>
      <c r="FP121" s="96"/>
      <c r="FQ121" s="32"/>
      <c r="FR121" s="32"/>
      <c r="FS121" s="32"/>
      <c r="FT121" s="32"/>
      <c r="FU121" s="32"/>
      <c r="FV121" s="32"/>
      <c r="FW121" s="32"/>
      <c r="FX121" s="32"/>
      <c r="FY121" s="32"/>
      <c r="FZ121" s="32"/>
      <c r="GA121" s="32"/>
      <c r="GB121" s="32"/>
      <c r="GC121" s="32"/>
      <c r="GD121" s="32"/>
      <c r="GE121" s="32"/>
      <c r="GF121" s="32"/>
      <c r="GG121" s="32"/>
      <c r="GH121" s="32"/>
      <c r="GI121" s="32"/>
      <c r="GJ121" s="32"/>
      <c r="GK121" s="32"/>
      <c r="GL121" s="32"/>
      <c r="GM121" s="32"/>
      <c r="GN121" s="32"/>
    </row>
    <row r="122" spans="3:196" x14ac:dyDescent="0.2">
      <c r="C122" s="98"/>
      <c r="D122" s="98"/>
      <c r="E122" s="98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98"/>
      <c r="Q122" s="98"/>
      <c r="R122" s="98"/>
      <c r="S122" s="98"/>
      <c r="T122" s="98"/>
      <c r="U122" s="98"/>
      <c r="V122" s="98"/>
      <c r="W122" s="98"/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  <c r="AQ122" s="98"/>
      <c r="AR122" s="98"/>
      <c r="AS122" s="98"/>
      <c r="AT122" s="98"/>
      <c r="AU122" s="98"/>
      <c r="AV122" s="98"/>
      <c r="AW122" s="98"/>
      <c r="AX122" s="98"/>
      <c r="AY122" s="98"/>
      <c r="AZ122" s="98"/>
      <c r="BA122" s="98"/>
      <c r="BB122" s="98"/>
      <c r="BC122" s="98"/>
      <c r="BD122" s="98"/>
      <c r="BE122" s="98"/>
      <c r="BF122" s="98"/>
      <c r="BG122" s="98"/>
      <c r="BH122" s="98"/>
      <c r="BI122" s="98"/>
      <c r="BJ122" s="98"/>
      <c r="BK122" s="98"/>
      <c r="BL122" s="98"/>
      <c r="BM122" s="98"/>
      <c r="BN122" s="98"/>
      <c r="BO122" s="98"/>
      <c r="BP122" s="98"/>
      <c r="BQ122" s="98"/>
      <c r="BR122" s="98"/>
      <c r="BS122" s="98"/>
      <c r="BT122" s="98"/>
      <c r="BU122" s="98"/>
      <c r="BV122" s="98"/>
      <c r="BW122" s="98"/>
      <c r="BX122" s="95"/>
      <c r="BY122" s="95"/>
      <c r="BZ122" s="95"/>
      <c r="CA122" s="95"/>
      <c r="CB122" s="95"/>
      <c r="CC122" s="95"/>
      <c r="CD122" s="95"/>
      <c r="CE122" s="95"/>
      <c r="CF122" s="95"/>
      <c r="CG122" s="95"/>
      <c r="CH122" s="95"/>
      <c r="CI122" s="95"/>
      <c r="CJ122" s="95"/>
      <c r="CK122" s="95"/>
      <c r="CL122" s="103"/>
      <c r="CM122" s="95"/>
      <c r="CN122" s="95"/>
      <c r="CO122" s="95"/>
      <c r="CP122" s="95"/>
      <c r="CQ122" s="95"/>
      <c r="CR122" s="95"/>
      <c r="CS122" s="95"/>
      <c r="CT122" s="98"/>
      <c r="CU122" s="98"/>
      <c r="CV122" s="98"/>
      <c r="CW122" s="98"/>
      <c r="CX122" s="98"/>
      <c r="CY122" s="98"/>
      <c r="CZ122" s="98"/>
      <c r="DA122" s="98"/>
      <c r="DB122" s="98"/>
      <c r="DC122" s="98"/>
      <c r="DD122" s="98"/>
      <c r="DE122" s="98"/>
      <c r="DF122" s="98"/>
      <c r="DG122" s="98"/>
      <c r="DH122" s="98"/>
      <c r="DI122" s="98"/>
      <c r="DJ122" s="98"/>
      <c r="DK122" s="98"/>
      <c r="DL122" s="98"/>
      <c r="DM122" s="98"/>
      <c r="DN122" s="98"/>
      <c r="DO122" s="98"/>
      <c r="DP122" s="98"/>
      <c r="DQ122" s="98"/>
      <c r="DR122" s="98"/>
      <c r="DS122" s="98"/>
      <c r="DT122" s="98"/>
      <c r="DU122" s="98"/>
      <c r="DV122" s="98"/>
      <c r="DW122" s="98"/>
      <c r="DX122" s="98"/>
      <c r="DY122" s="98"/>
      <c r="DZ122" s="98"/>
      <c r="EA122" s="98"/>
      <c r="EB122" s="98"/>
      <c r="EC122" s="98"/>
      <c r="ED122" s="98"/>
      <c r="EE122" s="98"/>
      <c r="EF122" s="98"/>
      <c r="EG122" s="98"/>
      <c r="EH122" s="98"/>
      <c r="EI122" s="98"/>
      <c r="EJ122" s="98"/>
      <c r="EK122" s="98"/>
      <c r="EL122" s="98"/>
      <c r="EM122" s="98"/>
      <c r="EN122" s="98"/>
      <c r="EO122" s="98"/>
      <c r="EP122" s="98"/>
      <c r="EQ122" s="98"/>
      <c r="ER122" s="98"/>
      <c r="ES122" s="98"/>
      <c r="ET122" s="98"/>
      <c r="EU122" s="98"/>
      <c r="EV122" s="98"/>
      <c r="EW122" s="98"/>
      <c r="EX122" s="98"/>
      <c r="EY122" s="98"/>
      <c r="EZ122" s="98"/>
      <c r="FA122" s="98"/>
      <c r="FB122" s="98"/>
      <c r="FC122" s="98"/>
      <c r="FD122" s="98"/>
      <c r="FE122" s="98"/>
      <c r="FF122" s="98"/>
      <c r="FG122" s="98"/>
      <c r="FH122" s="98"/>
      <c r="FI122" s="98"/>
      <c r="FJ122" s="98"/>
      <c r="FK122" s="98"/>
      <c r="FL122" s="98"/>
      <c r="FM122" s="98"/>
      <c r="FN122" s="98"/>
      <c r="FO122" s="98"/>
      <c r="FP122" s="96"/>
      <c r="FQ122" s="32"/>
      <c r="FR122" s="32"/>
      <c r="FS122" s="32"/>
      <c r="FT122" s="32"/>
      <c r="FU122" s="32"/>
      <c r="FV122" s="32"/>
      <c r="FW122" s="32"/>
      <c r="FX122" s="32"/>
      <c r="FY122" s="32"/>
      <c r="FZ122" s="32"/>
      <c r="GA122" s="32"/>
      <c r="GB122" s="32"/>
      <c r="GC122" s="32"/>
      <c r="GD122" s="32"/>
      <c r="GE122" s="32"/>
      <c r="GF122" s="32"/>
      <c r="GG122" s="32"/>
      <c r="GH122" s="32"/>
      <c r="GI122" s="32"/>
      <c r="GJ122" s="32"/>
      <c r="GK122" s="32"/>
      <c r="GL122" s="32"/>
      <c r="GM122" s="32"/>
      <c r="GN122" s="32"/>
    </row>
    <row r="123" spans="3:196" x14ac:dyDescent="0.2">
      <c r="C123" s="98"/>
      <c r="D123" s="98"/>
      <c r="E123" s="98"/>
      <c r="F123" s="98"/>
      <c r="G123" s="98"/>
      <c r="H123" s="98"/>
      <c r="I123" s="98"/>
      <c r="J123" s="98"/>
      <c r="K123" s="98"/>
      <c r="L123" s="98"/>
      <c r="M123" s="98"/>
      <c r="N123" s="98"/>
      <c r="O123" s="98"/>
      <c r="P123" s="98"/>
      <c r="Q123" s="98"/>
      <c r="R123" s="98"/>
      <c r="S123" s="98"/>
      <c r="T123" s="98"/>
      <c r="U123" s="98"/>
      <c r="V123" s="98"/>
      <c r="W123" s="98"/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  <c r="AQ123" s="98"/>
      <c r="AR123" s="98"/>
      <c r="AS123" s="98"/>
      <c r="AT123" s="98"/>
      <c r="AU123" s="98"/>
      <c r="AV123" s="98"/>
      <c r="AW123" s="98"/>
      <c r="AX123" s="98"/>
      <c r="AY123" s="98"/>
      <c r="AZ123" s="98"/>
      <c r="BA123" s="98"/>
      <c r="BB123" s="98"/>
      <c r="BC123" s="98"/>
      <c r="BD123" s="98"/>
      <c r="BE123" s="98"/>
      <c r="BF123" s="98"/>
      <c r="BG123" s="98"/>
      <c r="BH123" s="98"/>
      <c r="BI123" s="98"/>
      <c r="BJ123" s="98"/>
      <c r="BK123" s="98"/>
      <c r="BL123" s="98"/>
      <c r="BM123" s="98"/>
      <c r="BN123" s="98"/>
      <c r="BO123" s="98"/>
      <c r="BP123" s="98"/>
      <c r="BQ123" s="98"/>
      <c r="BR123" s="98"/>
      <c r="BS123" s="98"/>
      <c r="BT123" s="98"/>
      <c r="BU123" s="98"/>
      <c r="BV123" s="98"/>
      <c r="BW123" s="98"/>
      <c r="BX123" s="95"/>
      <c r="BY123" s="95"/>
      <c r="BZ123" s="95"/>
      <c r="CA123" s="95"/>
      <c r="CB123" s="95"/>
      <c r="CC123" s="95"/>
      <c r="CD123" s="95"/>
      <c r="CE123" s="95"/>
      <c r="CF123" s="95"/>
      <c r="CG123" s="95"/>
      <c r="CH123" s="95"/>
      <c r="CI123" s="95"/>
      <c r="CJ123" s="95"/>
      <c r="CK123" s="95"/>
      <c r="CL123" s="103"/>
      <c r="CM123" s="95"/>
      <c r="CN123" s="95"/>
      <c r="CO123" s="95"/>
      <c r="CP123" s="95"/>
      <c r="CQ123" s="95"/>
      <c r="CR123" s="95"/>
      <c r="CS123" s="95"/>
      <c r="CT123" s="98"/>
      <c r="CU123" s="98"/>
      <c r="CV123" s="98"/>
      <c r="CW123" s="98"/>
      <c r="CX123" s="98"/>
      <c r="CY123" s="98"/>
      <c r="CZ123" s="98"/>
      <c r="DA123" s="98"/>
      <c r="DB123" s="98"/>
      <c r="DC123" s="98"/>
      <c r="DD123" s="98"/>
      <c r="DE123" s="98"/>
      <c r="DF123" s="98"/>
      <c r="DG123" s="98"/>
      <c r="DH123" s="98"/>
      <c r="DI123" s="98"/>
      <c r="DJ123" s="98"/>
      <c r="DK123" s="98"/>
      <c r="DL123" s="98"/>
      <c r="DM123" s="98"/>
      <c r="DN123" s="98"/>
      <c r="DO123" s="98"/>
      <c r="DP123" s="98"/>
      <c r="DQ123" s="98"/>
      <c r="DR123" s="98"/>
      <c r="DS123" s="98"/>
      <c r="DT123" s="98"/>
      <c r="DU123" s="98"/>
      <c r="DV123" s="98"/>
      <c r="DW123" s="98"/>
      <c r="DX123" s="98"/>
      <c r="DY123" s="98"/>
      <c r="DZ123" s="98"/>
      <c r="EA123" s="98"/>
      <c r="EB123" s="98"/>
      <c r="EC123" s="98"/>
      <c r="ED123" s="98"/>
      <c r="EE123" s="98"/>
      <c r="EF123" s="98"/>
      <c r="EG123" s="98"/>
      <c r="EH123" s="98"/>
      <c r="EI123" s="98"/>
      <c r="EJ123" s="98"/>
      <c r="EK123" s="98"/>
      <c r="EL123" s="98"/>
      <c r="EM123" s="98"/>
      <c r="EN123" s="98"/>
      <c r="EO123" s="98"/>
      <c r="EP123" s="98"/>
      <c r="EQ123" s="98"/>
      <c r="ER123" s="98"/>
      <c r="ES123" s="98"/>
      <c r="ET123" s="98"/>
      <c r="EU123" s="98"/>
      <c r="EV123" s="98"/>
      <c r="EW123" s="98"/>
      <c r="EX123" s="98"/>
      <c r="EY123" s="98"/>
      <c r="EZ123" s="98"/>
      <c r="FA123" s="98"/>
      <c r="FB123" s="98"/>
      <c r="FC123" s="98"/>
      <c r="FD123" s="98"/>
      <c r="FE123" s="98"/>
      <c r="FF123" s="98"/>
      <c r="FG123" s="98"/>
      <c r="FH123" s="98"/>
      <c r="FI123" s="98"/>
      <c r="FJ123" s="98"/>
      <c r="FK123" s="98"/>
      <c r="FL123" s="98"/>
      <c r="FM123" s="98"/>
      <c r="FN123" s="98"/>
      <c r="FO123" s="98"/>
      <c r="FP123" s="96"/>
      <c r="FQ123" s="32"/>
      <c r="FR123" s="32"/>
      <c r="FS123" s="32"/>
      <c r="FT123" s="32"/>
      <c r="FU123" s="32"/>
      <c r="FV123" s="32"/>
      <c r="FW123" s="32"/>
      <c r="FX123" s="32"/>
      <c r="FY123" s="32"/>
      <c r="FZ123" s="32"/>
      <c r="GA123" s="32"/>
      <c r="GB123" s="32"/>
      <c r="GC123" s="32"/>
      <c r="GD123" s="32"/>
      <c r="GE123" s="32"/>
      <c r="GF123" s="32"/>
      <c r="GG123" s="32"/>
      <c r="GH123" s="32"/>
      <c r="GI123" s="32"/>
      <c r="GJ123" s="32"/>
      <c r="GK123" s="32"/>
      <c r="GL123" s="32"/>
      <c r="GM123" s="32"/>
      <c r="GN123" s="32"/>
    </row>
    <row r="124" spans="3:196" x14ac:dyDescent="0.2">
      <c r="C124" s="98"/>
      <c r="D124" s="98"/>
      <c r="E124" s="98"/>
      <c r="F124" s="98"/>
      <c r="G124" s="98"/>
      <c r="H124" s="98"/>
      <c r="I124" s="98"/>
      <c r="J124" s="98"/>
      <c r="K124" s="98"/>
      <c r="L124" s="98"/>
      <c r="M124" s="98"/>
      <c r="N124" s="98"/>
      <c r="O124" s="98"/>
      <c r="P124" s="98"/>
      <c r="Q124" s="98"/>
      <c r="R124" s="98"/>
      <c r="S124" s="98"/>
      <c r="T124" s="98"/>
      <c r="U124" s="98"/>
      <c r="V124" s="98"/>
      <c r="W124" s="98"/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  <c r="AQ124" s="98"/>
      <c r="AR124" s="98"/>
      <c r="AS124" s="98"/>
      <c r="AT124" s="98"/>
      <c r="AU124" s="98"/>
      <c r="AV124" s="98"/>
      <c r="AW124" s="98"/>
      <c r="AX124" s="98"/>
      <c r="AY124" s="98"/>
      <c r="AZ124" s="98"/>
      <c r="BA124" s="98"/>
      <c r="BB124" s="98"/>
      <c r="BC124" s="98"/>
      <c r="BD124" s="98"/>
      <c r="BE124" s="98"/>
      <c r="BF124" s="98"/>
      <c r="BG124" s="98"/>
      <c r="BH124" s="98"/>
      <c r="BI124" s="98"/>
      <c r="BJ124" s="98"/>
      <c r="BK124" s="98"/>
      <c r="BL124" s="98"/>
      <c r="BM124" s="98"/>
      <c r="BN124" s="98"/>
      <c r="BO124" s="98"/>
      <c r="BP124" s="98"/>
      <c r="BQ124" s="98"/>
      <c r="BR124" s="98"/>
      <c r="BS124" s="98"/>
      <c r="BT124" s="98"/>
      <c r="BU124" s="98"/>
      <c r="BV124" s="98"/>
      <c r="BW124" s="98"/>
      <c r="BX124" s="95"/>
      <c r="BY124" s="95"/>
      <c r="BZ124" s="95"/>
      <c r="CA124" s="95"/>
      <c r="CB124" s="95"/>
      <c r="CC124" s="95"/>
      <c r="CD124" s="95"/>
      <c r="CE124" s="95"/>
      <c r="CF124" s="95"/>
      <c r="CG124" s="95"/>
      <c r="CH124" s="95"/>
      <c r="CI124" s="95"/>
      <c r="CJ124" s="95"/>
      <c r="CK124" s="95"/>
      <c r="CL124" s="103"/>
      <c r="CM124" s="95"/>
      <c r="CN124" s="95"/>
      <c r="CO124" s="95"/>
      <c r="CP124" s="95"/>
      <c r="CQ124" s="95"/>
      <c r="CR124" s="95"/>
      <c r="CS124" s="95"/>
      <c r="CT124" s="98"/>
      <c r="CU124" s="98"/>
      <c r="CV124" s="98"/>
      <c r="CW124" s="98"/>
      <c r="CX124" s="98"/>
      <c r="CY124" s="98"/>
      <c r="CZ124" s="98"/>
      <c r="DA124" s="98"/>
      <c r="DB124" s="98"/>
      <c r="DC124" s="98"/>
      <c r="DD124" s="98"/>
      <c r="DE124" s="98"/>
      <c r="DF124" s="98"/>
      <c r="DG124" s="98"/>
      <c r="DH124" s="98"/>
      <c r="DI124" s="98"/>
      <c r="DJ124" s="98"/>
      <c r="DK124" s="98"/>
      <c r="DL124" s="98"/>
      <c r="DM124" s="98"/>
      <c r="DN124" s="98"/>
      <c r="DO124" s="98"/>
      <c r="DP124" s="98"/>
      <c r="DQ124" s="98"/>
      <c r="DR124" s="98"/>
      <c r="DS124" s="98"/>
      <c r="DT124" s="98"/>
      <c r="DU124" s="98"/>
      <c r="DV124" s="98"/>
      <c r="DW124" s="98"/>
      <c r="DX124" s="98"/>
      <c r="DY124" s="98"/>
      <c r="DZ124" s="98"/>
      <c r="EA124" s="98"/>
      <c r="EB124" s="98"/>
      <c r="EC124" s="98"/>
      <c r="ED124" s="98"/>
      <c r="EE124" s="98"/>
      <c r="EF124" s="98"/>
      <c r="EG124" s="98"/>
      <c r="EH124" s="98"/>
      <c r="EI124" s="98"/>
      <c r="EJ124" s="98"/>
      <c r="EK124" s="98"/>
      <c r="EL124" s="98"/>
      <c r="EM124" s="98"/>
      <c r="EN124" s="98"/>
      <c r="EO124" s="98"/>
      <c r="EP124" s="98"/>
      <c r="EQ124" s="98"/>
      <c r="ER124" s="98"/>
      <c r="ES124" s="98"/>
      <c r="ET124" s="98"/>
      <c r="EU124" s="98"/>
      <c r="EV124" s="98"/>
      <c r="EW124" s="98"/>
      <c r="EX124" s="98"/>
      <c r="EY124" s="98"/>
      <c r="EZ124" s="98"/>
      <c r="FA124" s="98"/>
      <c r="FB124" s="98"/>
      <c r="FC124" s="98"/>
      <c r="FD124" s="98"/>
      <c r="FE124" s="98"/>
      <c r="FF124" s="98"/>
      <c r="FG124" s="98"/>
      <c r="FH124" s="98"/>
      <c r="FI124" s="98"/>
      <c r="FJ124" s="98"/>
      <c r="FK124" s="98"/>
      <c r="FL124" s="98"/>
      <c r="FM124" s="98"/>
      <c r="FN124" s="98"/>
      <c r="FO124" s="98"/>
      <c r="FP124" s="96"/>
      <c r="FQ124" s="32"/>
      <c r="FR124" s="32"/>
      <c r="FS124" s="32"/>
      <c r="FT124" s="32"/>
      <c r="FU124" s="32"/>
      <c r="FV124" s="32"/>
      <c r="FW124" s="32"/>
      <c r="FX124" s="32"/>
      <c r="FY124" s="32"/>
      <c r="FZ124" s="32"/>
      <c r="GA124" s="32"/>
      <c r="GB124" s="32"/>
      <c r="GC124" s="32"/>
      <c r="GD124" s="32"/>
      <c r="GE124" s="32"/>
      <c r="GF124" s="32"/>
      <c r="GG124" s="32"/>
      <c r="GH124" s="32"/>
      <c r="GI124" s="32"/>
      <c r="GJ124" s="32"/>
      <c r="GK124" s="32"/>
      <c r="GL124" s="32"/>
      <c r="GM124" s="32"/>
      <c r="GN124" s="32"/>
    </row>
    <row r="125" spans="3:196" x14ac:dyDescent="0.2">
      <c r="C125" s="98"/>
      <c r="D125" s="98"/>
      <c r="E125" s="98"/>
      <c r="F125" s="98"/>
      <c r="G125" s="98"/>
      <c r="H125" s="98"/>
      <c r="I125" s="98"/>
      <c r="J125" s="98"/>
      <c r="K125" s="98"/>
      <c r="L125" s="98"/>
      <c r="M125" s="98"/>
      <c r="N125" s="98"/>
      <c r="O125" s="98"/>
      <c r="P125" s="98"/>
      <c r="Q125" s="98"/>
      <c r="R125" s="98"/>
      <c r="S125" s="98"/>
      <c r="T125" s="98"/>
      <c r="U125" s="98"/>
      <c r="V125" s="98"/>
      <c r="W125" s="98"/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  <c r="AQ125" s="98"/>
      <c r="AR125" s="98"/>
      <c r="AS125" s="98"/>
      <c r="AT125" s="98"/>
      <c r="AU125" s="98"/>
      <c r="AV125" s="98"/>
      <c r="AW125" s="98"/>
      <c r="AX125" s="98"/>
      <c r="AY125" s="98"/>
      <c r="AZ125" s="98"/>
      <c r="BA125" s="98"/>
      <c r="BB125" s="98"/>
      <c r="BC125" s="98"/>
      <c r="BD125" s="98"/>
      <c r="BE125" s="98"/>
      <c r="BF125" s="98"/>
      <c r="BG125" s="98"/>
      <c r="BH125" s="98"/>
      <c r="BI125" s="98"/>
      <c r="BJ125" s="98"/>
      <c r="BK125" s="98"/>
      <c r="BL125" s="98"/>
      <c r="BM125" s="98"/>
      <c r="BN125" s="98"/>
      <c r="BO125" s="98"/>
      <c r="BP125" s="98"/>
      <c r="BQ125" s="98"/>
      <c r="BR125" s="98"/>
      <c r="BS125" s="98"/>
      <c r="BT125" s="98"/>
      <c r="BU125" s="98"/>
      <c r="BV125" s="98"/>
      <c r="BW125" s="98"/>
      <c r="BX125" s="95"/>
      <c r="BY125" s="95"/>
      <c r="BZ125" s="95"/>
      <c r="CA125" s="95"/>
      <c r="CB125" s="95"/>
      <c r="CC125" s="95"/>
      <c r="CD125" s="95"/>
      <c r="CE125" s="95"/>
      <c r="CF125" s="95"/>
      <c r="CG125" s="95"/>
      <c r="CH125" s="95"/>
      <c r="CI125" s="95"/>
      <c r="CJ125" s="95"/>
      <c r="CK125" s="95"/>
      <c r="CL125" s="103"/>
      <c r="CM125" s="95"/>
      <c r="CN125" s="95"/>
      <c r="CO125" s="95"/>
      <c r="CP125" s="95"/>
      <c r="CQ125" s="95"/>
      <c r="CR125" s="95"/>
      <c r="CS125" s="95"/>
      <c r="CT125" s="98"/>
      <c r="CU125" s="98"/>
      <c r="CV125" s="98"/>
      <c r="CW125" s="98"/>
      <c r="CX125" s="98"/>
      <c r="CY125" s="98"/>
      <c r="CZ125" s="98"/>
      <c r="DA125" s="98"/>
      <c r="DB125" s="98"/>
      <c r="DC125" s="98"/>
      <c r="DD125" s="98"/>
      <c r="DE125" s="98"/>
      <c r="DF125" s="98"/>
      <c r="DG125" s="98"/>
      <c r="DH125" s="98"/>
      <c r="DI125" s="98"/>
      <c r="DJ125" s="98"/>
      <c r="DK125" s="98"/>
      <c r="DL125" s="98"/>
      <c r="DM125" s="98"/>
      <c r="DN125" s="98"/>
      <c r="DO125" s="98"/>
      <c r="DP125" s="98"/>
      <c r="DQ125" s="98"/>
      <c r="DR125" s="98"/>
      <c r="DS125" s="98"/>
      <c r="DT125" s="98"/>
      <c r="DU125" s="98"/>
      <c r="DV125" s="98"/>
      <c r="DW125" s="98"/>
      <c r="DX125" s="98"/>
      <c r="DY125" s="98"/>
      <c r="DZ125" s="98"/>
      <c r="EA125" s="98"/>
      <c r="EB125" s="98"/>
      <c r="EC125" s="98"/>
      <c r="ED125" s="98"/>
      <c r="EE125" s="98"/>
      <c r="EF125" s="98"/>
      <c r="EG125" s="98"/>
      <c r="EH125" s="98"/>
      <c r="EI125" s="98"/>
      <c r="EJ125" s="98"/>
      <c r="EK125" s="98"/>
      <c r="EL125" s="98"/>
      <c r="EM125" s="98"/>
      <c r="EN125" s="98"/>
      <c r="EO125" s="98"/>
      <c r="EP125" s="98"/>
      <c r="EQ125" s="98"/>
      <c r="ER125" s="98"/>
      <c r="ES125" s="98"/>
      <c r="ET125" s="98"/>
      <c r="EU125" s="98"/>
      <c r="EV125" s="98"/>
      <c r="EW125" s="98"/>
      <c r="EX125" s="98"/>
      <c r="EY125" s="98"/>
      <c r="EZ125" s="98"/>
      <c r="FA125" s="98"/>
      <c r="FB125" s="98"/>
      <c r="FC125" s="98"/>
      <c r="FD125" s="98"/>
      <c r="FE125" s="98"/>
      <c r="FF125" s="98"/>
      <c r="FG125" s="98"/>
      <c r="FH125" s="98"/>
      <c r="FI125" s="98"/>
      <c r="FJ125" s="98"/>
      <c r="FK125" s="98"/>
      <c r="FL125" s="98"/>
      <c r="FM125" s="98"/>
      <c r="FN125" s="98"/>
      <c r="FO125" s="98"/>
      <c r="FP125" s="96"/>
      <c r="FQ125" s="32"/>
      <c r="FR125" s="32"/>
      <c r="FS125" s="32"/>
      <c r="FT125" s="32"/>
      <c r="FU125" s="32"/>
      <c r="FV125" s="32"/>
      <c r="FW125" s="32"/>
      <c r="FX125" s="32"/>
      <c r="FY125" s="32"/>
      <c r="FZ125" s="32"/>
      <c r="GA125" s="32"/>
      <c r="GB125" s="32"/>
      <c r="GC125" s="32"/>
      <c r="GD125" s="32"/>
      <c r="GE125" s="32"/>
      <c r="GF125" s="32"/>
      <c r="GG125" s="32"/>
      <c r="GH125" s="32"/>
      <c r="GI125" s="32"/>
      <c r="GJ125" s="32"/>
      <c r="GK125" s="32"/>
      <c r="GL125" s="32"/>
      <c r="GM125" s="32"/>
      <c r="GN125" s="32"/>
    </row>
    <row r="126" spans="3:196" x14ac:dyDescent="0.2">
      <c r="C126" s="98"/>
      <c r="D126" s="98"/>
      <c r="E126" s="98"/>
      <c r="F126" s="98"/>
      <c r="G126" s="98"/>
      <c r="H126" s="98"/>
      <c r="I126" s="98"/>
      <c r="J126" s="98"/>
      <c r="K126" s="98"/>
      <c r="L126" s="98"/>
      <c r="M126" s="98"/>
      <c r="N126" s="98"/>
      <c r="O126" s="98"/>
      <c r="P126" s="98"/>
      <c r="Q126" s="98"/>
      <c r="R126" s="98"/>
      <c r="S126" s="98"/>
      <c r="T126" s="98"/>
      <c r="U126" s="98"/>
      <c r="V126" s="98"/>
      <c r="W126" s="98"/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  <c r="AQ126" s="98"/>
      <c r="AR126" s="98"/>
      <c r="AS126" s="98"/>
      <c r="AT126" s="98"/>
      <c r="AU126" s="98"/>
      <c r="AV126" s="98"/>
      <c r="AW126" s="98"/>
      <c r="AX126" s="98"/>
      <c r="AY126" s="98"/>
      <c r="AZ126" s="98"/>
      <c r="BA126" s="98"/>
      <c r="BB126" s="98"/>
      <c r="BC126" s="98"/>
      <c r="BD126" s="98"/>
      <c r="BE126" s="98"/>
      <c r="BF126" s="98"/>
      <c r="BG126" s="98"/>
      <c r="BH126" s="98"/>
      <c r="BI126" s="98"/>
      <c r="BJ126" s="98"/>
      <c r="BK126" s="98"/>
      <c r="BL126" s="98"/>
      <c r="BM126" s="98"/>
      <c r="BN126" s="98"/>
      <c r="BO126" s="98"/>
      <c r="BP126" s="98"/>
      <c r="BQ126" s="98"/>
      <c r="BR126" s="98"/>
      <c r="BS126" s="98"/>
      <c r="BT126" s="98"/>
      <c r="BU126" s="98"/>
      <c r="BV126" s="98"/>
      <c r="BW126" s="98"/>
      <c r="BX126" s="95"/>
      <c r="BY126" s="95"/>
      <c r="BZ126" s="95"/>
      <c r="CA126" s="95"/>
      <c r="CB126" s="95"/>
      <c r="CC126" s="95"/>
      <c r="CD126" s="95"/>
      <c r="CE126" s="95"/>
      <c r="CF126" s="95"/>
      <c r="CG126" s="95"/>
      <c r="CH126" s="95"/>
      <c r="CI126" s="95"/>
      <c r="CJ126" s="95"/>
      <c r="CK126" s="95"/>
      <c r="CL126" s="103"/>
      <c r="CM126" s="95"/>
      <c r="CN126" s="95"/>
      <c r="CO126" s="95"/>
      <c r="CP126" s="95"/>
      <c r="CQ126" s="95"/>
      <c r="CR126" s="95"/>
      <c r="CS126" s="95"/>
      <c r="CT126" s="98"/>
      <c r="CU126" s="98"/>
      <c r="CV126" s="98"/>
      <c r="CW126" s="98"/>
      <c r="CX126" s="98"/>
      <c r="CY126" s="98"/>
      <c r="CZ126" s="98"/>
      <c r="DA126" s="98"/>
      <c r="DB126" s="98"/>
      <c r="DC126" s="98"/>
      <c r="DD126" s="98"/>
      <c r="DE126" s="98"/>
      <c r="DF126" s="98"/>
      <c r="DG126" s="98"/>
      <c r="DH126" s="98"/>
      <c r="DI126" s="98"/>
      <c r="DJ126" s="98"/>
      <c r="DK126" s="98"/>
      <c r="DL126" s="98"/>
      <c r="DM126" s="98"/>
      <c r="DN126" s="98"/>
      <c r="DO126" s="98"/>
      <c r="DP126" s="98"/>
      <c r="DQ126" s="98"/>
      <c r="DR126" s="98"/>
      <c r="DS126" s="98"/>
      <c r="DT126" s="98"/>
      <c r="DU126" s="98"/>
      <c r="DV126" s="98"/>
      <c r="DW126" s="98"/>
      <c r="DX126" s="98"/>
      <c r="DY126" s="98"/>
      <c r="DZ126" s="98"/>
      <c r="EA126" s="98"/>
      <c r="EB126" s="98"/>
      <c r="EC126" s="98"/>
      <c r="ED126" s="98"/>
      <c r="EE126" s="98"/>
      <c r="EF126" s="98"/>
      <c r="EG126" s="98"/>
      <c r="EH126" s="98"/>
      <c r="EI126" s="98"/>
      <c r="EJ126" s="98"/>
      <c r="EK126" s="98"/>
      <c r="EL126" s="98"/>
      <c r="EM126" s="98"/>
      <c r="EN126" s="98"/>
      <c r="EO126" s="98"/>
      <c r="EP126" s="98"/>
      <c r="EQ126" s="98"/>
      <c r="ER126" s="98"/>
      <c r="ES126" s="98"/>
      <c r="ET126" s="98"/>
      <c r="EU126" s="98"/>
      <c r="EV126" s="98"/>
      <c r="EW126" s="98"/>
      <c r="EX126" s="98"/>
      <c r="EY126" s="98"/>
      <c r="EZ126" s="98"/>
      <c r="FA126" s="98"/>
      <c r="FB126" s="98"/>
      <c r="FC126" s="98"/>
      <c r="FD126" s="98"/>
      <c r="FE126" s="98"/>
      <c r="FF126" s="98"/>
      <c r="FG126" s="98"/>
      <c r="FH126" s="98"/>
      <c r="FI126" s="98"/>
      <c r="FJ126" s="98"/>
      <c r="FK126" s="98"/>
      <c r="FL126" s="98"/>
      <c r="FM126" s="98"/>
      <c r="FN126" s="98"/>
      <c r="FO126" s="98"/>
      <c r="FP126" s="96"/>
      <c r="FQ126" s="32"/>
      <c r="FR126" s="32"/>
      <c r="FS126" s="32"/>
      <c r="FT126" s="32"/>
      <c r="FU126" s="32"/>
      <c r="FV126" s="32"/>
      <c r="FW126" s="32"/>
      <c r="FX126" s="32"/>
      <c r="FY126" s="32"/>
      <c r="FZ126" s="32"/>
      <c r="GA126" s="32"/>
      <c r="GB126" s="32"/>
      <c r="GC126" s="32"/>
      <c r="GD126" s="32"/>
      <c r="GE126" s="32"/>
      <c r="GF126" s="32"/>
      <c r="GG126" s="32"/>
      <c r="GH126" s="32"/>
      <c r="GI126" s="32"/>
      <c r="GJ126" s="32"/>
      <c r="GK126" s="32"/>
      <c r="GL126" s="32"/>
      <c r="GM126" s="32"/>
      <c r="GN126" s="32"/>
    </row>
    <row r="127" spans="3:196" x14ac:dyDescent="0.2">
      <c r="C127" s="98"/>
      <c r="D127" s="98"/>
      <c r="E127" s="98"/>
      <c r="F127" s="98"/>
      <c r="G127" s="98"/>
      <c r="H127" s="98"/>
      <c r="I127" s="98"/>
      <c r="J127" s="98"/>
      <c r="K127" s="98"/>
      <c r="L127" s="98"/>
      <c r="M127" s="98"/>
      <c r="N127" s="98"/>
      <c r="O127" s="98"/>
      <c r="P127" s="98"/>
      <c r="Q127" s="98"/>
      <c r="R127" s="98"/>
      <c r="S127" s="98"/>
      <c r="T127" s="98"/>
      <c r="U127" s="98"/>
      <c r="V127" s="98"/>
      <c r="W127" s="98"/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  <c r="AQ127" s="98"/>
      <c r="AR127" s="98"/>
      <c r="AS127" s="98"/>
      <c r="AT127" s="98"/>
      <c r="AU127" s="98"/>
      <c r="AV127" s="98"/>
      <c r="AW127" s="98"/>
      <c r="AX127" s="98"/>
      <c r="AY127" s="98"/>
      <c r="AZ127" s="98"/>
      <c r="BA127" s="98"/>
      <c r="BB127" s="98"/>
      <c r="BC127" s="98"/>
      <c r="BD127" s="98"/>
      <c r="BE127" s="98"/>
      <c r="BF127" s="98"/>
      <c r="BG127" s="98"/>
      <c r="BH127" s="98"/>
      <c r="BI127" s="98"/>
      <c r="BJ127" s="98"/>
      <c r="BK127" s="98"/>
      <c r="BL127" s="98"/>
      <c r="BM127" s="98"/>
      <c r="BN127" s="98"/>
      <c r="BO127" s="98"/>
      <c r="BP127" s="98"/>
      <c r="BQ127" s="98"/>
      <c r="BR127" s="98"/>
      <c r="BS127" s="98"/>
      <c r="BT127" s="98"/>
      <c r="BU127" s="98"/>
      <c r="BV127" s="98"/>
      <c r="BW127" s="98"/>
      <c r="BX127" s="95"/>
      <c r="BY127" s="95"/>
      <c r="BZ127" s="95"/>
      <c r="CA127" s="95"/>
      <c r="CB127" s="95"/>
      <c r="CC127" s="95"/>
      <c r="CD127" s="95"/>
      <c r="CE127" s="95"/>
      <c r="CF127" s="95"/>
      <c r="CG127" s="95"/>
      <c r="CH127" s="95"/>
      <c r="CI127" s="95"/>
      <c r="CJ127" s="95"/>
      <c r="CK127" s="95"/>
      <c r="CL127" s="103"/>
      <c r="CM127" s="95"/>
      <c r="CN127" s="95"/>
      <c r="CO127" s="95"/>
      <c r="CP127" s="95"/>
      <c r="CQ127" s="95"/>
      <c r="CR127" s="95"/>
      <c r="CS127" s="95"/>
      <c r="CT127" s="98"/>
      <c r="CU127" s="98"/>
      <c r="CV127" s="98"/>
      <c r="CW127" s="98"/>
      <c r="CX127" s="98"/>
      <c r="CY127" s="98"/>
      <c r="CZ127" s="98"/>
      <c r="DA127" s="98"/>
      <c r="DB127" s="98"/>
      <c r="DC127" s="98"/>
      <c r="DD127" s="98"/>
      <c r="DE127" s="98"/>
      <c r="DF127" s="98"/>
      <c r="DG127" s="98"/>
      <c r="DH127" s="98"/>
      <c r="DI127" s="98"/>
      <c r="DJ127" s="98"/>
      <c r="DK127" s="98"/>
      <c r="DL127" s="98"/>
      <c r="DM127" s="98"/>
      <c r="DN127" s="98"/>
      <c r="DO127" s="98"/>
      <c r="DP127" s="98"/>
      <c r="DQ127" s="98"/>
      <c r="DR127" s="98"/>
      <c r="DS127" s="98"/>
      <c r="DT127" s="98"/>
      <c r="DU127" s="98"/>
      <c r="DV127" s="98"/>
      <c r="DW127" s="98"/>
      <c r="DX127" s="98"/>
      <c r="DY127" s="98"/>
      <c r="DZ127" s="98"/>
      <c r="EA127" s="98"/>
      <c r="EB127" s="98"/>
      <c r="EC127" s="98"/>
      <c r="ED127" s="98"/>
      <c r="EE127" s="98"/>
      <c r="EF127" s="98"/>
      <c r="EG127" s="98"/>
      <c r="EH127" s="98"/>
      <c r="EI127" s="98"/>
      <c r="EJ127" s="98"/>
      <c r="EK127" s="98"/>
      <c r="EL127" s="98"/>
      <c r="EM127" s="98"/>
      <c r="EN127" s="98"/>
      <c r="EO127" s="98"/>
      <c r="EP127" s="98"/>
      <c r="EQ127" s="98"/>
      <c r="ER127" s="98"/>
      <c r="ES127" s="98"/>
      <c r="ET127" s="98"/>
      <c r="EU127" s="98"/>
      <c r="EV127" s="98"/>
      <c r="EW127" s="98"/>
      <c r="EX127" s="98"/>
      <c r="EY127" s="98"/>
      <c r="EZ127" s="98"/>
      <c r="FA127" s="98"/>
      <c r="FB127" s="98"/>
      <c r="FC127" s="98"/>
      <c r="FD127" s="98"/>
      <c r="FE127" s="98"/>
      <c r="FF127" s="98"/>
      <c r="FG127" s="98"/>
      <c r="FH127" s="98"/>
      <c r="FI127" s="98"/>
      <c r="FJ127" s="98"/>
      <c r="FK127" s="98"/>
      <c r="FL127" s="98"/>
      <c r="FM127" s="98"/>
      <c r="FN127" s="98"/>
      <c r="FO127" s="98"/>
      <c r="FP127" s="96"/>
      <c r="FQ127" s="32"/>
      <c r="FR127" s="32"/>
      <c r="FS127" s="32"/>
      <c r="FT127" s="32"/>
      <c r="FU127" s="32"/>
      <c r="FV127" s="32"/>
      <c r="FW127" s="32"/>
      <c r="FX127" s="32"/>
      <c r="FY127" s="32"/>
      <c r="FZ127" s="32"/>
      <c r="GA127" s="32"/>
      <c r="GB127" s="32"/>
      <c r="GC127" s="32"/>
      <c r="GD127" s="32"/>
      <c r="GE127" s="32"/>
      <c r="GF127" s="32"/>
      <c r="GG127" s="32"/>
      <c r="GH127" s="32"/>
      <c r="GI127" s="32"/>
      <c r="GJ127" s="32"/>
      <c r="GK127" s="32"/>
      <c r="GL127" s="32"/>
      <c r="GM127" s="32"/>
      <c r="GN127" s="32"/>
    </row>
    <row r="128" spans="3:196" x14ac:dyDescent="0.2">
      <c r="C128" s="98"/>
      <c r="D128" s="98"/>
      <c r="E128" s="98"/>
      <c r="F128" s="98"/>
      <c r="G128" s="98"/>
      <c r="H128" s="98"/>
      <c r="I128" s="98"/>
      <c r="J128" s="98"/>
      <c r="K128" s="98"/>
      <c r="L128" s="98"/>
      <c r="M128" s="98"/>
      <c r="N128" s="98"/>
      <c r="O128" s="98"/>
      <c r="P128" s="98"/>
      <c r="Q128" s="98"/>
      <c r="R128" s="98"/>
      <c r="S128" s="98"/>
      <c r="T128" s="98"/>
      <c r="U128" s="98"/>
      <c r="V128" s="98"/>
      <c r="W128" s="98"/>
      <c r="X128" s="98"/>
      <c r="Y128" s="98"/>
      <c r="Z128" s="98"/>
      <c r="AA128" s="98"/>
      <c r="AB128" s="98"/>
      <c r="AC128" s="98"/>
      <c r="AD128" s="98"/>
      <c r="AE128" s="98"/>
      <c r="AF128" s="98"/>
      <c r="AG128" s="98"/>
      <c r="AH128" s="98"/>
      <c r="AI128" s="98"/>
      <c r="AJ128" s="98"/>
      <c r="AK128" s="98"/>
      <c r="AL128" s="98"/>
      <c r="AM128" s="98"/>
      <c r="AN128" s="98"/>
      <c r="AO128" s="98"/>
      <c r="AP128" s="98"/>
      <c r="AQ128" s="98"/>
      <c r="AR128" s="98"/>
      <c r="AS128" s="98"/>
      <c r="AT128" s="98"/>
      <c r="AU128" s="98"/>
      <c r="AV128" s="98"/>
      <c r="AW128" s="98"/>
      <c r="AX128" s="98"/>
      <c r="AY128" s="98"/>
      <c r="AZ128" s="98"/>
      <c r="BA128" s="98"/>
      <c r="BB128" s="98"/>
      <c r="BC128" s="98"/>
      <c r="BD128" s="98"/>
      <c r="BE128" s="98"/>
      <c r="BF128" s="98"/>
      <c r="BG128" s="98"/>
      <c r="BH128" s="98"/>
      <c r="BI128" s="98"/>
      <c r="BJ128" s="98"/>
      <c r="BK128" s="98"/>
      <c r="BL128" s="98"/>
      <c r="BM128" s="98"/>
      <c r="BN128" s="98"/>
      <c r="BO128" s="98"/>
      <c r="BP128" s="98"/>
      <c r="BQ128" s="98"/>
      <c r="BR128" s="98"/>
      <c r="BS128" s="98"/>
      <c r="BT128" s="98"/>
      <c r="BU128" s="98"/>
      <c r="BV128" s="98"/>
      <c r="BW128" s="98"/>
      <c r="BX128" s="95"/>
      <c r="BY128" s="95"/>
      <c r="BZ128" s="95"/>
      <c r="CA128" s="95"/>
      <c r="CB128" s="95"/>
      <c r="CC128" s="95"/>
      <c r="CD128" s="95"/>
      <c r="CE128" s="95"/>
      <c r="CF128" s="95"/>
      <c r="CG128" s="95"/>
      <c r="CH128" s="95"/>
      <c r="CI128" s="95"/>
      <c r="CJ128" s="95"/>
      <c r="CK128" s="95"/>
      <c r="CL128" s="103"/>
      <c r="CM128" s="95"/>
      <c r="CN128" s="95"/>
      <c r="CO128" s="95"/>
      <c r="CP128" s="95"/>
      <c r="CQ128" s="95"/>
      <c r="CR128" s="95"/>
      <c r="CS128" s="95"/>
      <c r="CT128" s="98"/>
      <c r="CU128" s="98"/>
      <c r="CV128" s="98"/>
      <c r="CW128" s="98"/>
      <c r="CX128" s="98"/>
      <c r="CY128" s="98"/>
      <c r="CZ128" s="98"/>
      <c r="DA128" s="98"/>
      <c r="DB128" s="98"/>
      <c r="DC128" s="98"/>
      <c r="DD128" s="98"/>
      <c r="DE128" s="98"/>
      <c r="DF128" s="98"/>
      <c r="DG128" s="98"/>
      <c r="DH128" s="98"/>
      <c r="DI128" s="98"/>
      <c r="DJ128" s="98"/>
      <c r="DK128" s="98"/>
      <c r="DL128" s="98"/>
      <c r="DM128" s="98"/>
      <c r="DN128" s="98"/>
      <c r="DO128" s="98"/>
      <c r="DP128" s="98"/>
      <c r="DQ128" s="98"/>
      <c r="DR128" s="98"/>
      <c r="DS128" s="98"/>
      <c r="DT128" s="98"/>
      <c r="DU128" s="98"/>
      <c r="DV128" s="98"/>
      <c r="DW128" s="98"/>
      <c r="DX128" s="98"/>
      <c r="DY128" s="98"/>
      <c r="DZ128" s="98"/>
      <c r="EA128" s="98"/>
      <c r="EB128" s="98"/>
      <c r="EC128" s="98"/>
      <c r="ED128" s="98"/>
      <c r="EE128" s="98"/>
      <c r="EF128" s="98"/>
      <c r="EG128" s="98"/>
      <c r="EH128" s="98"/>
      <c r="EI128" s="98"/>
      <c r="EJ128" s="98"/>
      <c r="EK128" s="98"/>
      <c r="EL128" s="98"/>
      <c r="EM128" s="98"/>
      <c r="EN128" s="98"/>
      <c r="EO128" s="98"/>
      <c r="EP128" s="98"/>
      <c r="EQ128" s="98"/>
      <c r="ER128" s="98"/>
      <c r="ES128" s="98"/>
      <c r="ET128" s="98"/>
      <c r="EU128" s="98"/>
      <c r="EV128" s="98"/>
      <c r="EW128" s="98"/>
      <c r="EX128" s="98"/>
      <c r="EY128" s="98"/>
      <c r="EZ128" s="98"/>
      <c r="FA128" s="98"/>
      <c r="FB128" s="98"/>
      <c r="FC128" s="98"/>
      <c r="FD128" s="98"/>
      <c r="FE128" s="98"/>
      <c r="FF128" s="98"/>
      <c r="FG128" s="98"/>
      <c r="FH128" s="98"/>
      <c r="FI128" s="98"/>
      <c r="FJ128" s="98"/>
      <c r="FK128" s="98"/>
      <c r="FL128" s="98"/>
      <c r="FM128" s="98"/>
      <c r="FN128" s="98"/>
      <c r="FO128" s="98"/>
      <c r="FP128" s="96"/>
      <c r="FQ128" s="32"/>
      <c r="FR128" s="32"/>
      <c r="FS128" s="32"/>
      <c r="FT128" s="32"/>
      <c r="FU128" s="32"/>
      <c r="FV128" s="32"/>
      <c r="FW128" s="32"/>
      <c r="FX128" s="32"/>
      <c r="FY128" s="32"/>
      <c r="FZ128" s="32"/>
      <c r="GA128" s="32"/>
      <c r="GB128" s="32"/>
      <c r="GC128" s="32"/>
      <c r="GD128" s="32"/>
      <c r="GE128" s="32"/>
      <c r="GF128" s="32"/>
      <c r="GG128" s="32"/>
      <c r="GH128" s="32"/>
      <c r="GI128" s="32"/>
      <c r="GJ128" s="32"/>
      <c r="GK128" s="32"/>
      <c r="GL128" s="32"/>
      <c r="GM128" s="32"/>
      <c r="GN128" s="32"/>
    </row>
    <row r="129" spans="3:196" x14ac:dyDescent="0.2">
      <c r="C129" s="98"/>
      <c r="D129" s="98"/>
      <c r="E129" s="98"/>
      <c r="F129" s="98"/>
      <c r="G129" s="98"/>
      <c r="H129" s="98"/>
      <c r="I129" s="98"/>
      <c r="J129" s="98"/>
      <c r="K129" s="98"/>
      <c r="L129" s="98"/>
      <c r="M129" s="98"/>
      <c r="N129" s="98"/>
      <c r="O129" s="98"/>
      <c r="P129" s="98"/>
      <c r="Q129" s="98"/>
      <c r="R129" s="98"/>
      <c r="S129" s="98"/>
      <c r="T129" s="98"/>
      <c r="U129" s="98"/>
      <c r="V129" s="98"/>
      <c r="W129" s="98"/>
      <c r="X129" s="98"/>
      <c r="Y129" s="98"/>
      <c r="Z129" s="98"/>
      <c r="AA129" s="98"/>
      <c r="AB129" s="98"/>
      <c r="AC129" s="98"/>
      <c r="AD129" s="98"/>
      <c r="AE129" s="98"/>
      <c r="AF129" s="98"/>
      <c r="AG129" s="98"/>
      <c r="AH129" s="98"/>
      <c r="AI129" s="98"/>
      <c r="AJ129" s="98"/>
      <c r="AK129" s="98"/>
      <c r="AL129" s="98"/>
      <c r="AM129" s="98"/>
      <c r="AN129" s="98"/>
      <c r="AO129" s="98"/>
      <c r="AP129" s="98"/>
      <c r="AQ129" s="98"/>
      <c r="AR129" s="98"/>
      <c r="AS129" s="98"/>
      <c r="AT129" s="98"/>
      <c r="AU129" s="98"/>
      <c r="AV129" s="98"/>
      <c r="AW129" s="98"/>
      <c r="AX129" s="98"/>
      <c r="AY129" s="98"/>
      <c r="AZ129" s="98"/>
      <c r="BA129" s="98"/>
      <c r="BB129" s="98"/>
      <c r="BC129" s="98"/>
      <c r="BD129" s="98"/>
      <c r="BE129" s="98"/>
      <c r="BF129" s="98"/>
      <c r="BG129" s="98"/>
      <c r="BH129" s="98"/>
      <c r="BI129" s="98"/>
      <c r="BJ129" s="98"/>
      <c r="BK129" s="98"/>
      <c r="BL129" s="98"/>
      <c r="BM129" s="98"/>
      <c r="BN129" s="98"/>
      <c r="BO129" s="98"/>
      <c r="BP129" s="98"/>
      <c r="BQ129" s="98"/>
      <c r="BR129" s="98"/>
      <c r="BS129" s="98"/>
      <c r="BT129" s="98"/>
      <c r="BU129" s="98"/>
      <c r="BV129" s="98"/>
      <c r="BW129" s="98"/>
      <c r="BX129" s="95"/>
      <c r="BY129" s="95"/>
      <c r="BZ129" s="95"/>
      <c r="CA129" s="95"/>
      <c r="CB129" s="95"/>
      <c r="CC129" s="95"/>
      <c r="CD129" s="95"/>
      <c r="CE129" s="95"/>
      <c r="CF129" s="95"/>
      <c r="CG129" s="95"/>
      <c r="CH129" s="95"/>
      <c r="CI129" s="95"/>
      <c r="CJ129" s="95"/>
      <c r="CK129" s="95"/>
      <c r="CL129" s="103"/>
      <c r="CM129" s="95"/>
      <c r="CN129" s="95"/>
      <c r="CO129" s="95"/>
      <c r="CP129" s="95"/>
      <c r="CQ129" s="95"/>
      <c r="CR129" s="95"/>
      <c r="CS129" s="95"/>
      <c r="CT129" s="98"/>
      <c r="CU129" s="98"/>
      <c r="CV129" s="98"/>
      <c r="CW129" s="98"/>
      <c r="CX129" s="98"/>
      <c r="CY129" s="98"/>
      <c r="CZ129" s="98"/>
      <c r="DA129" s="98"/>
      <c r="DB129" s="98"/>
      <c r="DC129" s="98"/>
      <c r="DD129" s="98"/>
      <c r="DE129" s="98"/>
      <c r="DF129" s="98"/>
      <c r="DG129" s="98"/>
      <c r="DH129" s="98"/>
      <c r="DI129" s="98"/>
      <c r="DJ129" s="98"/>
      <c r="DK129" s="98"/>
      <c r="DL129" s="98"/>
      <c r="DM129" s="98"/>
      <c r="DN129" s="98"/>
      <c r="DO129" s="98"/>
      <c r="DP129" s="98"/>
      <c r="DQ129" s="98"/>
      <c r="DR129" s="98"/>
      <c r="DS129" s="98"/>
      <c r="DT129" s="98"/>
      <c r="DU129" s="98"/>
      <c r="DV129" s="98"/>
      <c r="DW129" s="98"/>
      <c r="DX129" s="98"/>
      <c r="DY129" s="98"/>
      <c r="DZ129" s="98"/>
      <c r="EA129" s="98"/>
      <c r="EB129" s="98"/>
      <c r="EC129" s="98"/>
      <c r="ED129" s="98"/>
      <c r="EE129" s="98"/>
      <c r="EF129" s="98"/>
      <c r="EG129" s="98"/>
      <c r="EH129" s="98"/>
      <c r="EI129" s="98"/>
      <c r="EJ129" s="98"/>
      <c r="EK129" s="98"/>
      <c r="EL129" s="98"/>
      <c r="EM129" s="98"/>
      <c r="EN129" s="98"/>
      <c r="EO129" s="98"/>
      <c r="EP129" s="98"/>
      <c r="EQ129" s="98"/>
      <c r="ER129" s="98"/>
      <c r="ES129" s="98"/>
      <c r="ET129" s="98"/>
      <c r="EU129" s="98"/>
      <c r="EV129" s="98"/>
      <c r="EW129" s="98"/>
      <c r="EX129" s="98"/>
      <c r="EY129" s="98"/>
      <c r="EZ129" s="98"/>
      <c r="FA129" s="98"/>
      <c r="FB129" s="98"/>
      <c r="FC129" s="98"/>
      <c r="FD129" s="98"/>
      <c r="FE129" s="98"/>
      <c r="FF129" s="98"/>
      <c r="FG129" s="98"/>
      <c r="FH129" s="98"/>
      <c r="FI129" s="98"/>
      <c r="FJ129" s="98"/>
      <c r="FK129" s="98"/>
      <c r="FL129" s="98"/>
      <c r="FM129" s="98"/>
      <c r="FN129" s="98"/>
      <c r="FO129" s="98"/>
      <c r="FP129" s="96"/>
      <c r="FQ129" s="32"/>
      <c r="FR129" s="32"/>
      <c r="FS129" s="32"/>
      <c r="FT129" s="32"/>
      <c r="FU129" s="32"/>
      <c r="FV129" s="32"/>
      <c r="FW129" s="32"/>
      <c r="FX129" s="32"/>
      <c r="FY129" s="32"/>
      <c r="FZ129" s="32"/>
      <c r="GA129" s="32"/>
      <c r="GB129" s="32"/>
      <c r="GC129" s="32"/>
      <c r="GD129" s="32"/>
      <c r="GE129" s="32"/>
      <c r="GF129" s="32"/>
      <c r="GG129" s="32"/>
      <c r="GH129" s="32"/>
      <c r="GI129" s="32"/>
      <c r="GJ129" s="32"/>
      <c r="GK129" s="32"/>
      <c r="GL129" s="32"/>
      <c r="GM129" s="32"/>
      <c r="GN129" s="32"/>
    </row>
    <row r="130" spans="3:196" x14ac:dyDescent="0.2">
      <c r="C130" s="98"/>
      <c r="D130" s="98"/>
      <c r="E130" s="98"/>
      <c r="F130" s="98"/>
      <c r="G130" s="98"/>
      <c r="H130" s="98"/>
      <c r="I130" s="98"/>
      <c r="J130" s="98"/>
      <c r="K130" s="98"/>
      <c r="L130" s="98"/>
      <c r="M130" s="98"/>
      <c r="N130" s="98"/>
      <c r="O130" s="98"/>
      <c r="P130" s="98"/>
      <c r="Q130" s="98"/>
      <c r="R130" s="98"/>
      <c r="S130" s="98"/>
      <c r="T130" s="98"/>
      <c r="U130" s="98"/>
      <c r="V130" s="98"/>
      <c r="W130" s="98"/>
      <c r="X130" s="98"/>
      <c r="Y130" s="98"/>
      <c r="Z130" s="98"/>
      <c r="AA130" s="98"/>
      <c r="AB130" s="98"/>
      <c r="AC130" s="98"/>
      <c r="AD130" s="98"/>
      <c r="AE130" s="98"/>
      <c r="AF130" s="98"/>
      <c r="AG130" s="98"/>
      <c r="AH130" s="98"/>
      <c r="AI130" s="98"/>
      <c r="AJ130" s="98"/>
      <c r="AK130" s="98"/>
      <c r="AL130" s="98"/>
      <c r="AM130" s="98"/>
      <c r="AN130" s="98"/>
      <c r="AO130" s="98"/>
      <c r="AP130" s="98"/>
      <c r="AQ130" s="98"/>
      <c r="AR130" s="98"/>
      <c r="AS130" s="98"/>
      <c r="AT130" s="98"/>
      <c r="AU130" s="98"/>
      <c r="AV130" s="98"/>
      <c r="AW130" s="98"/>
      <c r="AX130" s="98"/>
      <c r="AY130" s="98"/>
      <c r="AZ130" s="98"/>
      <c r="BA130" s="98"/>
      <c r="BB130" s="98"/>
      <c r="BC130" s="98"/>
      <c r="BD130" s="98"/>
      <c r="BE130" s="98"/>
      <c r="BF130" s="98"/>
      <c r="BG130" s="98"/>
      <c r="BH130" s="98"/>
      <c r="BI130" s="98"/>
      <c r="BJ130" s="98"/>
      <c r="BK130" s="98"/>
      <c r="BL130" s="98"/>
      <c r="BM130" s="98"/>
      <c r="BN130" s="98"/>
      <c r="BO130" s="98"/>
      <c r="BP130" s="98"/>
      <c r="BQ130" s="98"/>
      <c r="BR130" s="98"/>
      <c r="BS130" s="98"/>
      <c r="BT130" s="98"/>
      <c r="BU130" s="98"/>
      <c r="BV130" s="98"/>
      <c r="BW130" s="98"/>
      <c r="BX130" s="95"/>
      <c r="BY130" s="95"/>
      <c r="BZ130" s="95"/>
      <c r="CA130" s="95"/>
      <c r="CB130" s="95"/>
      <c r="CC130" s="95"/>
      <c r="CD130" s="95"/>
      <c r="CE130" s="95"/>
      <c r="CF130" s="95"/>
      <c r="CG130" s="95"/>
      <c r="CH130" s="95"/>
      <c r="CI130" s="95"/>
      <c r="CJ130" s="95"/>
      <c r="CK130" s="95"/>
      <c r="CL130" s="103"/>
      <c r="CM130" s="95"/>
      <c r="CN130" s="95"/>
      <c r="CO130" s="95"/>
      <c r="CP130" s="95"/>
      <c r="CQ130" s="95"/>
      <c r="CR130" s="95"/>
      <c r="CS130" s="95"/>
      <c r="CT130" s="98"/>
      <c r="CU130" s="98"/>
      <c r="CV130" s="98"/>
      <c r="CW130" s="98"/>
      <c r="CX130" s="98"/>
      <c r="CY130" s="98"/>
      <c r="CZ130" s="98"/>
      <c r="DA130" s="98"/>
      <c r="DB130" s="98"/>
      <c r="DC130" s="98"/>
      <c r="DD130" s="98"/>
      <c r="DE130" s="98"/>
      <c r="DF130" s="98"/>
      <c r="DG130" s="98"/>
      <c r="DH130" s="98"/>
      <c r="DI130" s="98"/>
      <c r="DJ130" s="98"/>
      <c r="DK130" s="98"/>
      <c r="DL130" s="98"/>
      <c r="DM130" s="98"/>
      <c r="DN130" s="98"/>
      <c r="DO130" s="98"/>
      <c r="DP130" s="98"/>
      <c r="DQ130" s="98"/>
      <c r="DR130" s="98"/>
      <c r="DS130" s="98"/>
      <c r="DT130" s="98"/>
      <c r="DU130" s="98"/>
      <c r="DV130" s="98"/>
      <c r="DW130" s="98"/>
      <c r="DX130" s="98"/>
      <c r="DY130" s="98"/>
      <c r="DZ130" s="98"/>
      <c r="EA130" s="98"/>
      <c r="EB130" s="98"/>
      <c r="EC130" s="98"/>
      <c r="ED130" s="98"/>
      <c r="EE130" s="98"/>
      <c r="EF130" s="98"/>
      <c r="EG130" s="98"/>
      <c r="EH130" s="98"/>
      <c r="EI130" s="98"/>
      <c r="EJ130" s="98"/>
      <c r="EK130" s="98"/>
      <c r="EL130" s="98"/>
      <c r="EM130" s="98"/>
      <c r="EN130" s="98"/>
      <c r="EO130" s="98"/>
      <c r="EP130" s="98"/>
      <c r="EQ130" s="98"/>
      <c r="ER130" s="98"/>
      <c r="ES130" s="98"/>
      <c r="ET130" s="98"/>
      <c r="EU130" s="98"/>
      <c r="EV130" s="98"/>
      <c r="EW130" s="98"/>
      <c r="EX130" s="98"/>
      <c r="EY130" s="98"/>
      <c r="EZ130" s="98"/>
      <c r="FA130" s="98"/>
      <c r="FB130" s="98"/>
      <c r="FC130" s="98"/>
      <c r="FD130" s="98"/>
      <c r="FE130" s="98"/>
      <c r="FF130" s="98"/>
      <c r="FG130" s="98"/>
      <c r="FH130" s="98"/>
      <c r="FI130" s="98"/>
      <c r="FJ130" s="98"/>
      <c r="FK130" s="98"/>
      <c r="FL130" s="98"/>
      <c r="FM130" s="98"/>
      <c r="FN130" s="98"/>
      <c r="FO130" s="98"/>
      <c r="FP130" s="96"/>
      <c r="FQ130" s="32"/>
      <c r="FR130" s="32"/>
      <c r="FS130" s="32"/>
      <c r="FT130" s="32"/>
      <c r="FU130" s="32"/>
      <c r="FV130" s="32"/>
      <c r="FW130" s="32"/>
      <c r="FX130" s="32"/>
      <c r="FY130" s="32"/>
      <c r="FZ130" s="32"/>
      <c r="GA130" s="32"/>
      <c r="GB130" s="32"/>
      <c r="GC130" s="32"/>
      <c r="GD130" s="32"/>
      <c r="GE130" s="32"/>
      <c r="GF130" s="32"/>
      <c r="GG130" s="32"/>
      <c r="GH130" s="32"/>
      <c r="GI130" s="32"/>
      <c r="GJ130" s="32"/>
      <c r="GK130" s="32"/>
      <c r="GL130" s="32"/>
      <c r="GM130" s="32"/>
      <c r="GN130" s="32"/>
    </row>
    <row r="131" spans="3:196" x14ac:dyDescent="0.2">
      <c r="C131" s="98"/>
      <c r="D131" s="98"/>
      <c r="E131" s="98"/>
      <c r="F131" s="98"/>
      <c r="G131" s="98"/>
      <c r="H131" s="98"/>
      <c r="I131" s="98"/>
      <c r="J131" s="98"/>
      <c r="K131" s="98"/>
      <c r="L131" s="98"/>
      <c r="M131" s="98"/>
      <c r="N131" s="98"/>
      <c r="O131" s="98"/>
      <c r="P131" s="98"/>
      <c r="Q131" s="98"/>
      <c r="R131" s="98"/>
      <c r="S131" s="98"/>
      <c r="T131" s="98"/>
      <c r="U131" s="98"/>
      <c r="V131" s="98"/>
      <c r="W131" s="98"/>
      <c r="X131" s="98"/>
      <c r="Y131" s="98"/>
      <c r="Z131" s="98"/>
      <c r="AA131" s="98"/>
      <c r="AB131" s="98"/>
      <c r="AC131" s="98"/>
      <c r="AD131" s="98"/>
      <c r="AE131" s="98"/>
      <c r="AF131" s="98"/>
      <c r="AG131" s="98"/>
      <c r="AH131" s="98"/>
      <c r="AI131" s="98"/>
      <c r="AJ131" s="98"/>
      <c r="AK131" s="98"/>
      <c r="AL131" s="98"/>
      <c r="AM131" s="98"/>
      <c r="AN131" s="98"/>
      <c r="AO131" s="98"/>
      <c r="AP131" s="98"/>
      <c r="AQ131" s="98"/>
      <c r="AR131" s="98"/>
      <c r="AS131" s="98"/>
      <c r="AT131" s="98"/>
      <c r="AU131" s="98"/>
      <c r="AV131" s="98"/>
      <c r="AW131" s="98"/>
      <c r="AX131" s="98"/>
      <c r="AY131" s="98"/>
      <c r="AZ131" s="98"/>
      <c r="BA131" s="98"/>
      <c r="BB131" s="98"/>
      <c r="BC131" s="98"/>
      <c r="BD131" s="98"/>
      <c r="BE131" s="98"/>
      <c r="BF131" s="98"/>
      <c r="BG131" s="98"/>
      <c r="BH131" s="98"/>
      <c r="BI131" s="98"/>
      <c r="BJ131" s="98"/>
      <c r="BK131" s="98"/>
      <c r="BL131" s="98"/>
      <c r="BM131" s="98"/>
      <c r="BN131" s="98"/>
      <c r="BO131" s="98"/>
      <c r="BP131" s="98"/>
      <c r="BQ131" s="98"/>
      <c r="BR131" s="98"/>
      <c r="BS131" s="98"/>
      <c r="BT131" s="98"/>
      <c r="BU131" s="98"/>
      <c r="BV131" s="98"/>
      <c r="BW131" s="98"/>
      <c r="BX131" s="95"/>
      <c r="BY131" s="95"/>
      <c r="BZ131" s="95"/>
      <c r="CA131" s="95"/>
      <c r="CB131" s="95"/>
      <c r="CC131" s="95"/>
      <c r="CD131" s="95"/>
      <c r="CE131" s="95"/>
      <c r="CF131" s="95"/>
      <c r="CG131" s="95"/>
      <c r="CH131" s="95"/>
      <c r="CI131" s="95"/>
      <c r="CJ131" s="95"/>
      <c r="CK131" s="95"/>
      <c r="CL131" s="103"/>
      <c r="CM131" s="95"/>
      <c r="CN131" s="95"/>
      <c r="CO131" s="95"/>
      <c r="CP131" s="95"/>
      <c r="CQ131" s="95"/>
      <c r="CR131" s="95"/>
      <c r="CS131" s="95"/>
      <c r="CT131" s="98"/>
      <c r="CU131" s="98"/>
      <c r="CV131" s="98"/>
      <c r="CW131" s="98"/>
      <c r="CX131" s="98"/>
      <c r="CY131" s="98"/>
      <c r="CZ131" s="98"/>
      <c r="DA131" s="98"/>
      <c r="DB131" s="98"/>
      <c r="DC131" s="98"/>
      <c r="DD131" s="98"/>
      <c r="DE131" s="98"/>
      <c r="DF131" s="98"/>
      <c r="DG131" s="98"/>
      <c r="DH131" s="98"/>
      <c r="DI131" s="98"/>
      <c r="DJ131" s="98"/>
      <c r="DK131" s="98"/>
      <c r="DL131" s="98"/>
      <c r="DM131" s="98"/>
      <c r="DN131" s="98"/>
      <c r="DO131" s="98"/>
      <c r="DP131" s="98"/>
      <c r="DQ131" s="98"/>
      <c r="DR131" s="98"/>
      <c r="DS131" s="98"/>
      <c r="DT131" s="98"/>
      <c r="DU131" s="98"/>
      <c r="DV131" s="98"/>
      <c r="DW131" s="98"/>
      <c r="DX131" s="98"/>
      <c r="DY131" s="98"/>
      <c r="DZ131" s="98"/>
      <c r="EA131" s="98"/>
      <c r="EB131" s="98"/>
      <c r="EC131" s="98"/>
      <c r="ED131" s="98"/>
      <c r="EE131" s="98"/>
      <c r="EF131" s="98"/>
      <c r="EG131" s="98"/>
      <c r="EH131" s="98"/>
      <c r="EI131" s="98"/>
      <c r="EJ131" s="98"/>
      <c r="EK131" s="98"/>
      <c r="EL131" s="98"/>
      <c r="EM131" s="98"/>
      <c r="EN131" s="98"/>
      <c r="EO131" s="98"/>
      <c r="EP131" s="98"/>
      <c r="EQ131" s="98"/>
      <c r="ER131" s="98"/>
      <c r="ES131" s="98"/>
      <c r="ET131" s="98"/>
      <c r="EU131" s="98"/>
      <c r="EV131" s="98"/>
      <c r="EW131" s="98"/>
      <c r="EX131" s="98"/>
      <c r="EY131" s="98"/>
      <c r="EZ131" s="98"/>
      <c r="FA131" s="98"/>
      <c r="FB131" s="98"/>
      <c r="FC131" s="98"/>
      <c r="FD131" s="98"/>
      <c r="FE131" s="98"/>
      <c r="FF131" s="98"/>
      <c r="FG131" s="98"/>
      <c r="FH131" s="98"/>
      <c r="FI131" s="98"/>
      <c r="FJ131" s="98"/>
      <c r="FK131" s="98"/>
      <c r="FL131" s="98"/>
      <c r="FM131" s="98"/>
      <c r="FN131" s="98"/>
      <c r="FO131" s="98"/>
      <c r="FP131" s="96"/>
      <c r="FQ131" s="32"/>
      <c r="FR131" s="32"/>
      <c r="FS131" s="32"/>
      <c r="FT131" s="32"/>
      <c r="FU131" s="32"/>
      <c r="FV131" s="32"/>
      <c r="FW131" s="32"/>
      <c r="FX131" s="32"/>
      <c r="FY131" s="32"/>
      <c r="FZ131" s="32"/>
      <c r="GA131" s="32"/>
      <c r="GB131" s="32"/>
      <c r="GC131" s="32"/>
      <c r="GD131" s="32"/>
      <c r="GE131" s="32"/>
      <c r="GF131" s="32"/>
      <c r="GG131" s="32"/>
      <c r="GH131" s="32"/>
      <c r="GI131" s="32"/>
      <c r="GJ131" s="32"/>
      <c r="GK131" s="32"/>
      <c r="GL131" s="32"/>
      <c r="GM131" s="32"/>
      <c r="GN131" s="32"/>
    </row>
    <row r="132" spans="3:196" x14ac:dyDescent="0.2">
      <c r="C132" s="98"/>
      <c r="D132" s="98"/>
      <c r="E132" s="98"/>
      <c r="F132" s="98"/>
      <c r="G132" s="98"/>
      <c r="H132" s="98"/>
      <c r="I132" s="98"/>
      <c r="J132" s="98"/>
      <c r="K132" s="98"/>
      <c r="L132" s="98"/>
      <c r="M132" s="98"/>
      <c r="N132" s="98"/>
      <c r="O132" s="98"/>
      <c r="P132" s="98"/>
      <c r="Q132" s="98"/>
      <c r="R132" s="98"/>
      <c r="S132" s="98"/>
      <c r="T132" s="98"/>
      <c r="U132" s="98"/>
      <c r="V132" s="98"/>
      <c r="W132" s="98"/>
      <c r="X132" s="98"/>
      <c r="Y132" s="98"/>
      <c r="Z132" s="98"/>
      <c r="AA132" s="98"/>
      <c r="AB132" s="98"/>
      <c r="AC132" s="98"/>
      <c r="AD132" s="98"/>
      <c r="AE132" s="98"/>
      <c r="AF132" s="98"/>
      <c r="AG132" s="98"/>
      <c r="AH132" s="98"/>
      <c r="AI132" s="98"/>
      <c r="AJ132" s="98"/>
      <c r="AK132" s="98"/>
      <c r="AL132" s="98"/>
      <c r="AM132" s="98"/>
      <c r="AN132" s="98"/>
      <c r="AO132" s="98"/>
      <c r="AP132" s="98"/>
      <c r="AQ132" s="98"/>
      <c r="AR132" s="98"/>
      <c r="AS132" s="98"/>
      <c r="AT132" s="98"/>
      <c r="AU132" s="98"/>
      <c r="AV132" s="98"/>
      <c r="AW132" s="98"/>
      <c r="AX132" s="98"/>
      <c r="AY132" s="98"/>
      <c r="AZ132" s="98"/>
      <c r="BA132" s="98"/>
      <c r="BB132" s="98"/>
      <c r="BC132" s="98"/>
      <c r="BD132" s="98"/>
      <c r="BE132" s="98"/>
      <c r="BF132" s="98"/>
      <c r="BG132" s="98"/>
      <c r="BH132" s="98"/>
      <c r="BI132" s="98"/>
      <c r="BJ132" s="98"/>
      <c r="BK132" s="98"/>
      <c r="BL132" s="98"/>
      <c r="BM132" s="98"/>
      <c r="BN132" s="98"/>
      <c r="BO132" s="98"/>
      <c r="BP132" s="98"/>
      <c r="BQ132" s="98"/>
      <c r="BR132" s="98"/>
      <c r="BS132" s="98"/>
      <c r="BT132" s="98"/>
      <c r="BU132" s="98"/>
      <c r="BV132" s="98"/>
      <c r="BW132" s="98"/>
      <c r="BX132" s="95"/>
      <c r="BY132" s="95"/>
      <c r="BZ132" s="95"/>
      <c r="CA132" s="95"/>
      <c r="CB132" s="95"/>
      <c r="CC132" s="95"/>
      <c r="CD132" s="95"/>
      <c r="CE132" s="95"/>
      <c r="CF132" s="95"/>
      <c r="CG132" s="95"/>
      <c r="CH132" s="95"/>
      <c r="CI132" s="95"/>
      <c r="CJ132" s="95"/>
      <c r="CK132" s="95"/>
      <c r="CL132" s="103"/>
      <c r="CM132" s="95"/>
      <c r="CN132" s="95"/>
      <c r="CO132" s="95"/>
      <c r="CP132" s="95"/>
      <c r="CQ132" s="95"/>
      <c r="CR132" s="95"/>
      <c r="CS132" s="95"/>
      <c r="CT132" s="98"/>
      <c r="CU132" s="98"/>
      <c r="CV132" s="98"/>
      <c r="CW132" s="98"/>
      <c r="CX132" s="98"/>
      <c r="CY132" s="98"/>
      <c r="CZ132" s="98"/>
      <c r="DA132" s="98"/>
      <c r="DB132" s="98"/>
      <c r="DC132" s="98"/>
      <c r="DD132" s="98"/>
      <c r="DE132" s="98"/>
      <c r="DF132" s="98"/>
      <c r="DG132" s="98"/>
      <c r="DH132" s="98"/>
      <c r="DI132" s="98"/>
      <c r="DJ132" s="98"/>
      <c r="DK132" s="98"/>
      <c r="DL132" s="98"/>
      <c r="DM132" s="98"/>
      <c r="DN132" s="98"/>
      <c r="DO132" s="98"/>
      <c r="DP132" s="98"/>
      <c r="DQ132" s="98"/>
      <c r="DR132" s="98"/>
      <c r="DS132" s="98"/>
      <c r="DT132" s="98"/>
      <c r="DU132" s="98"/>
      <c r="DV132" s="98"/>
      <c r="DW132" s="98"/>
      <c r="DX132" s="98"/>
      <c r="DY132" s="98"/>
      <c r="DZ132" s="98"/>
      <c r="EA132" s="98"/>
      <c r="EB132" s="98"/>
      <c r="EC132" s="98"/>
      <c r="ED132" s="98"/>
      <c r="EE132" s="98"/>
      <c r="EF132" s="98"/>
      <c r="EG132" s="98"/>
      <c r="EH132" s="98"/>
      <c r="EI132" s="98"/>
      <c r="EJ132" s="98"/>
      <c r="EK132" s="98"/>
      <c r="EL132" s="98"/>
      <c r="EM132" s="98"/>
      <c r="EN132" s="98"/>
      <c r="EO132" s="98"/>
      <c r="EP132" s="98"/>
      <c r="EQ132" s="98"/>
      <c r="ER132" s="98"/>
      <c r="ES132" s="98"/>
      <c r="ET132" s="98"/>
      <c r="EU132" s="98"/>
      <c r="EV132" s="98"/>
      <c r="EW132" s="98"/>
      <c r="EX132" s="98"/>
      <c r="EY132" s="98"/>
      <c r="EZ132" s="98"/>
      <c r="FA132" s="98"/>
      <c r="FB132" s="98"/>
      <c r="FC132" s="98"/>
      <c r="FD132" s="98"/>
      <c r="FE132" s="98"/>
      <c r="FF132" s="98"/>
      <c r="FG132" s="98"/>
      <c r="FH132" s="98"/>
      <c r="FI132" s="98"/>
      <c r="FJ132" s="98"/>
      <c r="FK132" s="98"/>
      <c r="FL132" s="98"/>
      <c r="FM132" s="98"/>
      <c r="FN132" s="98"/>
      <c r="FO132" s="98"/>
      <c r="FP132" s="96"/>
      <c r="FQ132" s="32"/>
      <c r="FR132" s="32"/>
      <c r="FS132" s="32"/>
      <c r="FT132" s="32"/>
      <c r="FU132" s="32"/>
      <c r="FV132" s="32"/>
      <c r="FW132" s="32"/>
      <c r="FX132" s="32"/>
      <c r="FY132" s="32"/>
      <c r="FZ132" s="32"/>
      <c r="GA132" s="32"/>
      <c r="GB132" s="32"/>
      <c r="GC132" s="32"/>
      <c r="GD132" s="32"/>
      <c r="GE132" s="32"/>
      <c r="GF132" s="32"/>
      <c r="GG132" s="32"/>
      <c r="GH132" s="32"/>
      <c r="GI132" s="32"/>
      <c r="GJ132" s="32"/>
      <c r="GK132" s="32"/>
      <c r="GL132" s="32"/>
      <c r="GM132" s="32"/>
      <c r="GN132" s="32"/>
    </row>
    <row r="133" spans="3:196" x14ac:dyDescent="0.2">
      <c r="C133" s="98"/>
      <c r="D133" s="98"/>
      <c r="E133" s="98"/>
      <c r="F133" s="98"/>
      <c r="G133" s="98"/>
      <c r="H133" s="98"/>
      <c r="I133" s="98"/>
      <c r="J133" s="98"/>
      <c r="K133" s="98"/>
      <c r="L133" s="98"/>
      <c r="M133" s="98"/>
      <c r="N133" s="98"/>
      <c r="O133" s="98"/>
      <c r="P133" s="98"/>
      <c r="Q133" s="98"/>
      <c r="R133" s="98"/>
      <c r="S133" s="98"/>
      <c r="T133" s="98"/>
      <c r="U133" s="98"/>
      <c r="V133" s="98"/>
      <c r="W133" s="98"/>
      <c r="X133" s="98"/>
      <c r="Y133" s="98"/>
      <c r="Z133" s="98"/>
      <c r="AA133" s="98"/>
      <c r="AB133" s="98"/>
      <c r="AC133" s="98"/>
      <c r="AD133" s="98"/>
      <c r="AE133" s="98"/>
      <c r="AF133" s="98"/>
      <c r="AG133" s="98"/>
      <c r="AH133" s="98"/>
      <c r="AI133" s="98"/>
      <c r="AJ133" s="98"/>
      <c r="AK133" s="98"/>
      <c r="AL133" s="98"/>
      <c r="AM133" s="98"/>
      <c r="AN133" s="98"/>
      <c r="AO133" s="98"/>
      <c r="AP133" s="98"/>
      <c r="AQ133" s="98"/>
      <c r="AR133" s="98"/>
      <c r="AS133" s="98"/>
      <c r="AT133" s="98"/>
      <c r="AU133" s="98"/>
      <c r="AV133" s="98"/>
      <c r="AW133" s="98"/>
      <c r="AX133" s="98"/>
      <c r="AY133" s="98"/>
      <c r="AZ133" s="98"/>
      <c r="BA133" s="98"/>
      <c r="BB133" s="98"/>
      <c r="BC133" s="98"/>
      <c r="BD133" s="98"/>
      <c r="BE133" s="98"/>
      <c r="BF133" s="98"/>
      <c r="BG133" s="98"/>
      <c r="BH133" s="98"/>
      <c r="BI133" s="98"/>
      <c r="BJ133" s="98"/>
      <c r="BK133" s="98"/>
      <c r="BL133" s="98"/>
      <c r="BM133" s="98"/>
      <c r="BN133" s="98"/>
      <c r="BO133" s="98"/>
      <c r="BP133" s="98"/>
      <c r="BQ133" s="98"/>
      <c r="BR133" s="98"/>
      <c r="BS133" s="98"/>
      <c r="BT133" s="98"/>
      <c r="BU133" s="98"/>
      <c r="BV133" s="98"/>
      <c r="BW133" s="98"/>
      <c r="BX133" s="95"/>
      <c r="BY133" s="95"/>
      <c r="BZ133" s="95"/>
      <c r="CA133" s="95"/>
      <c r="CB133" s="95"/>
      <c r="CC133" s="95"/>
      <c r="CD133" s="95"/>
      <c r="CE133" s="95"/>
      <c r="CF133" s="95"/>
      <c r="CG133" s="95"/>
      <c r="CH133" s="95"/>
      <c r="CI133" s="95"/>
      <c r="CJ133" s="95"/>
      <c r="CK133" s="95"/>
      <c r="CL133" s="103"/>
      <c r="CM133" s="95"/>
      <c r="CN133" s="95"/>
      <c r="CO133" s="95"/>
      <c r="CP133" s="95"/>
      <c r="CQ133" s="95"/>
      <c r="CR133" s="95"/>
      <c r="CS133" s="95"/>
      <c r="CT133" s="98"/>
      <c r="CU133" s="98"/>
      <c r="CV133" s="98"/>
      <c r="CW133" s="98"/>
      <c r="CX133" s="98"/>
      <c r="CY133" s="98"/>
      <c r="CZ133" s="98"/>
      <c r="DA133" s="98"/>
      <c r="DB133" s="98"/>
      <c r="DC133" s="98"/>
      <c r="DD133" s="98"/>
      <c r="DE133" s="98"/>
      <c r="DF133" s="98"/>
      <c r="DG133" s="98"/>
      <c r="DH133" s="98"/>
      <c r="DI133" s="98"/>
      <c r="DJ133" s="98"/>
      <c r="DK133" s="98"/>
      <c r="DL133" s="98"/>
      <c r="DM133" s="98"/>
      <c r="DN133" s="98"/>
      <c r="DO133" s="98"/>
      <c r="DP133" s="98"/>
      <c r="DQ133" s="98"/>
      <c r="DR133" s="98"/>
      <c r="DS133" s="98"/>
      <c r="DT133" s="98"/>
      <c r="DU133" s="98"/>
      <c r="DV133" s="98"/>
      <c r="DW133" s="98"/>
      <c r="DX133" s="98"/>
      <c r="DY133" s="98"/>
      <c r="DZ133" s="98"/>
      <c r="EA133" s="98"/>
      <c r="EB133" s="98"/>
      <c r="EC133" s="98"/>
      <c r="ED133" s="98"/>
      <c r="EE133" s="98"/>
      <c r="EF133" s="98"/>
      <c r="EG133" s="98"/>
      <c r="EH133" s="98"/>
      <c r="EI133" s="98"/>
      <c r="EJ133" s="98"/>
      <c r="EK133" s="98"/>
      <c r="EL133" s="98"/>
      <c r="EM133" s="98"/>
      <c r="EN133" s="98"/>
      <c r="EO133" s="98"/>
      <c r="EP133" s="98"/>
      <c r="EQ133" s="98"/>
      <c r="ER133" s="98"/>
      <c r="ES133" s="98"/>
      <c r="ET133" s="98"/>
      <c r="EU133" s="98"/>
      <c r="EV133" s="98"/>
      <c r="EW133" s="98"/>
      <c r="EX133" s="98"/>
      <c r="EY133" s="98"/>
      <c r="EZ133" s="98"/>
      <c r="FA133" s="98"/>
      <c r="FB133" s="98"/>
      <c r="FC133" s="98"/>
      <c r="FD133" s="98"/>
      <c r="FE133" s="98"/>
      <c r="FF133" s="98"/>
      <c r="FG133" s="98"/>
      <c r="FH133" s="98"/>
      <c r="FI133" s="98"/>
      <c r="FJ133" s="98"/>
      <c r="FK133" s="98"/>
      <c r="FL133" s="98"/>
      <c r="FM133" s="98"/>
      <c r="FN133" s="98"/>
      <c r="FO133" s="98"/>
      <c r="FP133" s="96"/>
      <c r="FQ133" s="32"/>
      <c r="FR133" s="32"/>
      <c r="FS133" s="32"/>
      <c r="FT133" s="32"/>
      <c r="FU133" s="32"/>
      <c r="FV133" s="32"/>
      <c r="FW133" s="32"/>
      <c r="FX133" s="32"/>
      <c r="FY133" s="32"/>
      <c r="FZ133" s="32"/>
      <c r="GA133" s="32"/>
      <c r="GB133" s="32"/>
      <c r="GC133" s="32"/>
      <c r="GD133" s="32"/>
      <c r="GE133" s="32"/>
      <c r="GF133" s="32"/>
      <c r="GG133" s="32"/>
      <c r="GH133" s="32"/>
      <c r="GI133" s="32"/>
      <c r="GJ133" s="32"/>
      <c r="GK133" s="32"/>
      <c r="GL133" s="32"/>
      <c r="GM133" s="32"/>
      <c r="GN133" s="32"/>
    </row>
    <row r="134" spans="3:196" x14ac:dyDescent="0.2">
      <c r="C134" s="98"/>
      <c r="D134" s="98"/>
      <c r="E134" s="98"/>
      <c r="F134" s="98"/>
      <c r="G134" s="98"/>
      <c r="H134" s="98"/>
      <c r="I134" s="98"/>
      <c r="J134" s="98"/>
      <c r="K134" s="98"/>
      <c r="L134" s="98"/>
      <c r="M134" s="98"/>
      <c r="N134" s="98"/>
      <c r="O134" s="98"/>
      <c r="P134" s="98"/>
      <c r="Q134" s="98"/>
      <c r="R134" s="98"/>
      <c r="S134" s="98"/>
      <c r="T134" s="98"/>
      <c r="U134" s="98"/>
      <c r="V134" s="98"/>
      <c r="W134" s="98"/>
      <c r="X134" s="98"/>
      <c r="Y134" s="98"/>
      <c r="Z134" s="98"/>
      <c r="AA134" s="98"/>
      <c r="AB134" s="98"/>
      <c r="AC134" s="98"/>
      <c r="AD134" s="98"/>
      <c r="AE134" s="98"/>
      <c r="AF134" s="98"/>
      <c r="AG134" s="98"/>
      <c r="AH134" s="98"/>
      <c r="AI134" s="98"/>
      <c r="AJ134" s="98"/>
      <c r="AK134" s="98"/>
      <c r="AL134" s="98"/>
      <c r="AM134" s="98"/>
      <c r="AN134" s="98"/>
      <c r="AO134" s="98"/>
      <c r="AP134" s="98"/>
      <c r="AQ134" s="98"/>
      <c r="AR134" s="98"/>
      <c r="AS134" s="98"/>
      <c r="AT134" s="98"/>
      <c r="AU134" s="98"/>
      <c r="AV134" s="98"/>
      <c r="AW134" s="98"/>
      <c r="AX134" s="98"/>
      <c r="AY134" s="98"/>
      <c r="AZ134" s="98"/>
      <c r="BA134" s="98"/>
      <c r="BB134" s="98"/>
      <c r="BC134" s="98"/>
      <c r="BD134" s="98"/>
      <c r="BE134" s="98"/>
      <c r="BF134" s="98"/>
      <c r="BG134" s="98"/>
      <c r="BH134" s="98"/>
      <c r="BI134" s="98"/>
      <c r="BJ134" s="98"/>
      <c r="BK134" s="98"/>
      <c r="BL134" s="98"/>
      <c r="BM134" s="98"/>
      <c r="BN134" s="98"/>
      <c r="BO134" s="98"/>
      <c r="BP134" s="98"/>
      <c r="BQ134" s="98"/>
      <c r="BR134" s="98"/>
      <c r="BS134" s="98"/>
      <c r="BT134" s="98"/>
      <c r="BU134" s="98"/>
      <c r="BV134" s="98"/>
      <c r="BW134" s="98"/>
      <c r="BX134" s="95"/>
      <c r="BY134" s="95"/>
      <c r="BZ134" s="95"/>
      <c r="CA134" s="95"/>
      <c r="CB134" s="95"/>
      <c r="CC134" s="95"/>
      <c r="CD134" s="95"/>
      <c r="CE134" s="95"/>
      <c r="CF134" s="95"/>
      <c r="CG134" s="95"/>
      <c r="CH134" s="95"/>
      <c r="CI134" s="95"/>
      <c r="CJ134" s="95"/>
      <c r="CK134" s="95"/>
      <c r="CL134" s="103"/>
      <c r="CM134" s="95"/>
      <c r="CN134" s="95"/>
      <c r="CO134" s="95"/>
      <c r="CP134" s="95"/>
      <c r="CQ134" s="95"/>
      <c r="CR134" s="95"/>
      <c r="CS134" s="95"/>
      <c r="CT134" s="98"/>
      <c r="CU134" s="98"/>
      <c r="CV134" s="98"/>
      <c r="CW134" s="98"/>
      <c r="CX134" s="98"/>
      <c r="CY134" s="98"/>
      <c r="CZ134" s="98"/>
      <c r="DA134" s="98"/>
      <c r="DB134" s="98"/>
      <c r="DC134" s="98"/>
      <c r="DD134" s="98"/>
      <c r="DE134" s="98"/>
      <c r="DF134" s="98"/>
      <c r="DG134" s="98"/>
      <c r="DH134" s="98"/>
      <c r="DI134" s="98"/>
      <c r="DJ134" s="98"/>
      <c r="DK134" s="98"/>
      <c r="DL134" s="98"/>
      <c r="DM134" s="98"/>
      <c r="DN134" s="98"/>
      <c r="DO134" s="98"/>
      <c r="DP134" s="98"/>
      <c r="DQ134" s="98"/>
      <c r="DR134" s="98"/>
      <c r="DS134" s="98"/>
      <c r="DT134" s="98"/>
      <c r="DU134" s="98"/>
      <c r="DV134" s="98"/>
      <c r="DW134" s="98"/>
      <c r="DX134" s="98"/>
      <c r="DY134" s="98"/>
      <c r="DZ134" s="98"/>
      <c r="EA134" s="98"/>
      <c r="EB134" s="98"/>
      <c r="EC134" s="98"/>
      <c r="ED134" s="98"/>
      <c r="EE134" s="98"/>
      <c r="EF134" s="98"/>
      <c r="EG134" s="98"/>
      <c r="EH134" s="98"/>
      <c r="EI134" s="98"/>
      <c r="EJ134" s="98"/>
      <c r="EK134" s="98"/>
      <c r="EL134" s="98"/>
      <c r="EM134" s="98"/>
      <c r="EN134" s="98"/>
      <c r="EO134" s="98"/>
      <c r="EP134" s="98"/>
      <c r="EQ134" s="98"/>
      <c r="ER134" s="98"/>
      <c r="ES134" s="98"/>
      <c r="ET134" s="98"/>
      <c r="EU134" s="98"/>
      <c r="EV134" s="98"/>
      <c r="EW134" s="98"/>
      <c r="EX134" s="98"/>
      <c r="EY134" s="98"/>
      <c r="EZ134" s="98"/>
      <c r="FA134" s="98"/>
      <c r="FB134" s="98"/>
      <c r="FC134" s="98"/>
      <c r="FD134" s="98"/>
      <c r="FE134" s="98"/>
      <c r="FF134" s="98"/>
      <c r="FG134" s="98"/>
      <c r="FH134" s="98"/>
      <c r="FI134" s="98"/>
      <c r="FJ134" s="98"/>
      <c r="FK134" s="98"/>
      <c r="FL134" s="98"/>
      <c r="FM134" s="98"/>
      <c r="FN134" s="98"/>
      <c r="FO134" s="98"/>
      <c r="FP134" s="96"/>
      <c r="FQ134" s="32"/>
      <c r="FR134" s="32"/>
      <c r="FS134" s="32"/>
      <c r="FT134" s="32"/>
      <c r="FU134" s="32"/>
      <c r="FV134" s="32"/>
      <c r="FW134" s="32"/>
      <c r="FX134" s="32"/>
      <c r="FY134" s="32"/>
      <c r="FZ134" s="32"/>
      <c r="GA134" s="32"/>
      <c r="GB134" s="32"/>
      <c r="GC134" s="32"/>
      <c r="GD134" s="32"/>
      <c r="GE134" s="32"/>
      <c r="GF134" s="32"/>
      <c r="GG134" s="32"/>
      <c r="GH134" s="32"/>
      <c r="GI134" s="32"/>
      <c r="GJ134" s="32"/>
      <c r="GK134" s="32"/>
      <c r="GL134" s="32"/>
      <c r="GM134" s="32"/>
      <c r="GN134" s="32"/>
    </row>
    <row r="135" spans="3:196" x14ac:dyDescent="0.2">
      <c r="C135" s="98"/>
      <c r="D135" s="98"/>
      <c r="E135" s="98"/>
      <c r="F135" s="98"/>
      <c r="G135" s="98"/>
      <c r="H135" s="98"/>
      <c r="I135" s="98"/>
      <c r="J135" s="98"/>
      <c r="K135" s="98"/>
      <c r="L135" s="98"/>
      <c r="M135" s="98"/>
      <c r="N135" s="98"/>
      <c r="O135" s="98"/>
      <c r="P135" s="98"/>
      <c r="Q135" s="98"/>
      <c r="R135" s="98"/>
      <c r="S135" s="98"/>
      <c r="T135" s="98"/>
      <c r="U135" s="98"/>
      <c r="V135" s="98"/>
      <c r="W135" s="98"/>
      <c r="X135" s="98"/>
      <c r="Y135" s="98"/>
      <c r="Z135" s="98"/>
      <c r="AA135" s="98"/>
      <c r="AB135" s="98"/>
      <c r="AC135" s="98"/>
      <c r="AD135" s="98"/>
      <c r="AE135" s="98"/>
      <c r="AF135" s="98"/>
      <c r="AG135" s="98"/>
      <c r="AH135" s="98"/>
      <c r="AI135" s="98"/>
      <c r="AJ135" s="98"/>
      <c r="AK135" s="98"/>
      <c r="AL135" s="98"/>
      <c r="AM135" s="98"/>
      <c r="AN135" s="98"/>
      <c r="AO135" s="98"/>
      <c r="AP135" s="98"/>
      <c r="AQ135" s="98"/>
      <c r="AR135" s="98"/>
      <c r="AS135" s="98"/>
      <c r="AT135" s="98"/>
      <c r="AU135" s="98"/>
      <c r="AV135" s="98"/>
      <c r="AW135" s="98"/>
      <c r="AX135" s="98"/>
      <c r="AY135" s="98"/>
      <c r="AZ135" s="98"/>
      <c r="BA135" s="98"/>
      <c r="BB135" s="98"/>
      <c r="BC135" s="98"/>
      <c r="BD135" s="98"/>
      <c r="BE135" s="98"/>
      <c r="BF135" s="98"/>
      <c r="BG135" s="98"/>
      <c r="BH135" s="98"/>
      <c r="BI135" s="98"/>
      <c r="BJ135" s="98"/>
      <c r="BK135" s="98"/>
      <c r="BL135" s="98"/>
      <c r="BM135" s="98"/>
      <c r="BN135" s="98"/>
      <c r="BO135" s="98"/>
      <c r="BP135" s="98"/>
      <c r="BQ135" s="98"/>
      <c r="BR135" s="98"/>
      <c r="BS135" s="98"/>
      <c r="BT135" s="98"/>
      <c r="BU135" s="98"/>
      <c r="BV135" s="98"/>
      <c r="BW135" s="98"/>
      <c r="BX135" s="95"/>
      <c r="BY135" s="95"/>
      <c r="BZ135" s="95"/>
      <c r="CA135" s="95"/>
      <c r="CB135" s="95"/>
      <c r="CC135" s="95"/>
      <c r="CD135" s="95"/>
      <c r="CE135" s="95"/>
      <c r="CF135" s="95"/>
      <c r="CG135" s="95"/>
      <c r="CH135" s="95"/>
      <c r="CI135" s="95"/>
      <c r="CJ135" s="95"/>
      <c r="CK135" s="95"/>
      <c r="CL135" s="103"/>
      <c r="CM135" s="95"/>
      <c r="CN135" s="95"/>
      <c r="CO135" s="95"/>
      <c r="CP135" s="95"/>
      <c r="CQ135" s="95"/>
      <c r="CR135" s="95"/>
      <c r="CS135" s="95"/>
      <c r="CT135" s="98"/>
      <c r="CU135" s="98"/>
      <c r="CV135" s="98"/>
      <c r="CW135" s="98"/>
      <c r="CX135" s="98"/>
      <c r="CY135" s="98"/>
      <c r="CZ135" s="98"/>
      <c r="DA135" s="98"/>
      <c r="DB135" s="98"/>
      <c r="DC135" s="98"/>
      <c r="DD135" s="98"/>
      <c r="DE135" s="98"/>
      <c r="DF135" s="98"/>
      <c r="DG135" s="98"/>
      <c r="DH135" s="98"/>
      <c r="DI135" s="98"/>
      <c r="DJ135" s="98"/>
      <c r="DK135" s="98"/>
      <c r="DL135" s="98"/>
      <c r="DM135" s="98"/>
      <c r="DN135" s="98"/>
      <c r="DO135" s="98"/>
      <c r="DP135" s="98"/>
      <c r="DQ135" s="98"/>
      <c r="DR135" s="98"/>
      <c r="DS135" s="98"/>
      <c r="DT135" s="98"/>
      <c r="DU135" s="98"/>
      <c r="DV135" s="98"/>
      <c r="DW135" s="98"/>
      <c r="DX135" s="98"/>
      <c r="DY135" s="98"/>
      <c r="DZ135" s="98"/>
      <c r="EA135" s="98"/>
      <c r="EB135" s="98"/>
      <c r="EC135" s="98"/>
      <c r="ED135" s="98"/>
      <c r="EE135" s="98"/>
      <c r="EF135" s="98"/>
      <c r="EG135" s="98"/>
      <c r="EH135" s="98"/>
      <c r="EI135" s="98"/>
      <c r="EJ135" s="98"/>
      <c r="EK135" s="98"/>
      <c r="EL135" s="98"/>
      <c r="EM135" s="98"/>
      <c r="EN135" s="98"/>
      <c r="EO135" s="98"/>
      <c r="EP135" s="98"/>
      <c r="EQ135" s="98"/>
      <c r="ER135" s="98"/>
      <c r="ES135" s="98"/>
      <c r="ET135" s="98"/>
      <c r="EU135" s="98"/>
      <c r="EV135" s="98"/>
      <c r="EW135" s="98"/>
      <c r="EX135" s="98"/>
      <c r="EY135" s="98"/>
      <c r="EZ135" s="98"/>
      <c r="FA135" s="98"/>
      <c r="FB135" s="98"/>
      <c r="FC135" s="98"/>
      <c r="FD135" s="98"/>
      <c r="FE135" s="98"/>
      <c r="FF135" s="98"/>
      <c r="FG135" s="98"/>
      <c r="FH135" s="98"/>
      <c r="FI135" s="98"/>
      <c r="FJ135" s="98"/>
      <c r="FK135" s="98"/>
      <c r="FL135" s="98"/>
      <c r="FM135" s="98"/>
      <c r="FN135" s="98"/>
      <c r="FO135" s="98"/>
      <c r="FP135" s="96"/>
      <c r="FQ135" s="32"/>
      <c r="FR135" s="32"/>
      <c r="FS135" s="32"/>
      <c r="FT135" s="32"/>
      <c r="FU135" s="32"/>
      <c r="FV135" s="32"/>
      <c r="FW135" s="32"/>
      <c r="FX135" s="32"/>
      <c r="FY135" s="32"/>
      <c r="FZ135" s="32"/>
      <c r="GA135" s="32"/>
      <c r="GB135" s="32"/>
      <c r="GC135" s="32"/>
      <c r="GD135" s="32"/>
      <c r="GE135" s="32"/>
      <c r="GF135" s="32"/>
      <c r="GG135" s="32"/>
      <c r="GH135" s="32"/>
      <c r="GI135" s="32"/>
      <c r="GJ135" s="32"/>
      <c r="GK135" s="32"/>
      <c r="GL135" s="32"/>
      <c r="GM135" s="32"/>
      <c r="GN135" s="32"/>
    </row>
    <row r="136" spans="3:196" x14ac:dyDescent="0.2">
      <c r="C136" s="98"/>
      <c r="D136" s="98"/>
      <c r="E136" s="98"/>
      <c r="F136" s="98"/>
      <c r="G136" s="98"/>
      <c r="H136" s="98"/>
      <c r="I136" s="98"/>
      <c r="J136" s="98"/>
      <c r="K136" s="98"/>
      <c r="L136" s="98"/>
      <c r="M136" s="98"/>
      <c r="N136" s="98"/>
      <c r="O136" s="98"/>
      <c r="P136" s="98"/>
      <c r="Q136" s="98"/>
      <c r="R136" s="98"/>
      <c r="S136" s="98"/>
      <c r="T136" s="98"/>
      <c r="U136" s="98"/>
      <c r="V136" s="98"/>
      <c r="W136" s="98"/>
      <c r="X136" s="98"/>
      <c r="Y136" s="98"/>
      <c r="Z136" s="98"/>
      <c r="AA136" s="98"/>
      <c r="AB136" s="98"/>
      <c r="AC136" s="98"/>
      <c r="AD136" s="98"/>
      <c r="AE136" s="98"/>
      <c r="AF136" s="98"/>
      <c r="AG136" s="98"/>
      <c r="AH136" s="98"/>
      <c r="AI136" s="98"/>
      <c r="AJ136" s="98"/>
      <c r="AK136" s="98"/>
      <c r="AL136" s="98"/>
      <c r="AM136" s="98"/>
      <c r="AN136" s="98"/>
      <c r="AO136" s="98"/>
      <c r="AP136" s="98"/>
      <c r="AQ136" s="98"/>
      <c r="AR136" s="98"/>
      <c r="AS136" s="98"/>
      <c r="AT136" s="98"/>
      <c r="AU136" s="98"/>
      <c r="AV136" s="98"/>
      <c r="AW136" s="98"/>
      <c r="AX136" s="98"/>
      <c r="AY136" s="98"/>
      <c r="AZ136" s="98"/>
      <c r="BA136" s="98"/>
      <c r="BB136" s="98"/>
      <c r="BC136" s="98"/>
      <c r="BD136" s="98"/>
      <c r="BE136" s="98"/>
      <c r="BF136" s="98"/>
      <c r="BG136" s="98"/>
      <c r="BH136" s="98"/>
      <c r="BI136" s="98"/>
      <c r="BJ136" s="98"/>
      <c r="BK136" s="98"/>
      <c r="BL136" s="98"/>
      <c r="BM136" s="98"/>
      <c r="BN136" s="98"/>
      <c r="BO136" s="98"/>
      <c r="BP136" s="98"/>
      <c r="BQ136" s="98"/>
      <c r="BR136" s="98"/>
      <c r="BS136" s="98"/>
      <c r="BT136" s="98"/>
      <c r="BU136" s="98"/>
      <c r="BV136" s="98"/>
      <c r="BW136" s="98"/>
      <c r="BX136" s="95"/>
      <c r="BY136" s="95"/>
      <c r="BZ136" s="95"/>
      <c r="CA136" s="95"/>
      <c r="CB136" s="95"/>
      <c r="CC136" s="95"/>
      <c r="CD136" s="95"/>
      <c r="CE136" s="95"/>
      <c r="CF136" s="95"/>
      <c r="CG136" s="95"/>
      <c r="CH136" s="95"/>
      <c r="CI136" s="95"/>
      <c r="CJ136" s="95"/>
      <c r="CK136" s="95"/>
      <c r="CL136" s="103"/>
      <c r="CM136" s="95"/>
      <c r="CN136" s="95"/>
      <c r="CO136" s="95"/>
      <c r="CP136" s="95"/>
      <c r="CQ136" s="95"/>
      <c r="CR136" s="95"/>
      <c r="CS136" s="95"/>
      <c r="CT136" s="98"/>
      <c r="CU136" s="98"/>
      <c r="CV136" s="98"/>
      <c r="CW136" s="98"/>
      <c r="CX136" s="98"/>
      <c r="CY136" s="98"/>
      <c r="CZ136" s="98"/>
      <c r="DA136" s="98"/>
      <c r="DB136" s="98"/>
      <c r="DC136" s="98"/>
      <c r="DD136" s="98"/>
      <c r="DE136" s="98"/>
      <c r="DF136" s="98"/>
      <c r="DG136" s="98"/>
      <c r="DH136" s="98"/>
      <c r="DI136" s="98"/>
      <c r="DJ136" s="98"/>
      <c r="DK136" s="98"/>
      <c r="DL136" s="98"/>
      <c r="DM136" s="98"/>
      <c r="DN136" s="98"/>
      <c r="DO136" s="98"/>
      <c r="DP136" s="98"/>
      <c r="DQ136" s="98"/>
      <c r="DR136" s="98"/>
      <c r="DS136" s="98"/>
      <c r="DT136" s="98"/>
      <c r="DU136" s="98"/>
      <c r="DV136" s="98"/>
      <c r="DW136" s="98"/>
      <c r="DX136" s="98"/>
      <c r="DY136" s="98"/>
      <c r="DZ136" s="98"/>
      <c r="EA136" s="98"/>
      <c r="EB136" s="98"/>
      <c r="EC136" s="98"/>
      <c r="ED136" s="98"/>
      <c r="EE136" s="98"/>
      <c r="EF136" s="98"/>
      <c r="EG136" s="98"/>
      <c r="EH136" s="98"/>
      <c r="EI136" s="98"/>
      <c r="EJ136" s="98"/>
      <c r="EK136" s="98"/>
      <c r="EL136" s="98"/>
      <c r="EM136" s="98"/>
      <c r="EN136" s="98"/>
      <c r="EO136" s="98"/>
      <c r="EP136" s="98"/>
      <c r="EQ136" s="98"/>
      <c r="ER136" s="98"/>
      <c r="ES136" s="98"/>
      <c r="ET136" s="98"/>
      <c r="EU136" s="98"/>
      <c r="EV136" s="98"/>
      <c r="EW136" s="98"/>
      <c r="EX136" s="98"/>
      <c r="EY136" s="98"/>
      <c r="EZ136" s="98"/>
      <c r="FA136" s="98"/>
      <c r="FB136" s="98"/>
      <c r="FC136" s="98"/>
      <c r="FD136" s="98"/>
      <c r="FE136" s="98"/>
      <c r="FF136" s="98"/>
      <c r="FG136" s="98"/>
      <c r="FH136" s="98"/>
      <c r="FI136" s="98"/>
      <c r="FJ136" s="98"/>
      <c r="FK136" s="98"/>
      <c r="FL136" s="98"/>
      <c r="FM136" s="98"/>
      <c r="FN136" s="98"/>
      <c r="FO136" s="98"/>
      <c r="FP136" s="96"/>
      <c r="FQ136" s="32"/>
      <c r="FR136" s="32"/>
      <c r="FS136" s="32"/>
      <c r="FT136" s="32"/>
      <c r="FU136" s="32"/>
      <c r="FV136" s="32"/>
      <c r="FW136" s="32"/>
      <c r="FX136" s="32"/>
      <c r="FY136" s="32"/>
      <c r="FZ136" s="32"/>
      <c r="GA136" s="32"/>
      <c r="GB136" s="32"/>
      <c r="GC136" s="32"/>
      <c r="GD136" s="32"/>
      <c r="GE136" s="32"/>
      <c r="GF136" s="32"/>
      <c r="GG136" s="32"/>
      <c r="GH136" s="32"/>
      <c r="GI136" s="32"/>
      <c r="GJ136" s="32"/>
      <c r="GK136" s="32"/>
      <c r="GL136" s="32"/>
      <c r="GM136" s="32"/>
      <c r="GN136" s="32"/>
    </row>
    <row r="137" spans="3:196" x14ac:dyDescent="0.2">
      <c r="C137" s="98"/>
      <c r="D137" s="98"/>
      <c r="E137" s="98"/>
      <c r="F137" s="98"/>
      <c r="G137" s="98"/>
      <c r="H137" s="98"/>
      <c r="I137" s="98"/>
      <c r="J137" s="98"/>
      <c r="K137" s="98"/>
      <c r="L137" s="98"/>
      <c r="M137" s="98"/>
      <c r="N137" s="98"/>
      <c r="O137" s="98"/>
      <c r="P137" s="98"/>
      <c r="Q137" s="98"/>
      <c r="R137" s="98"/>
      <c r="S137" s="98"/>
      <c r="T137" s="98"/>
      <c r="U137" s="98"/>
      <c r="V137" s="98"/>
      <c r="W137" s="98"/>
      <c r="X137" s="98"/>
      <c r="Y137" s="98"/>
      <c r="Z137" s="98"/>
      <c r="AA137" s="98"/>
      <c r="AB137" s="98"/>
      <c r="AC137" s="98"/>
      <c r="AD137" s="98"/>
      <c r="AE137" s="98"/>
      <c r="AF137" s="98"/>
      <c r="AG137" s="98"/>
      <c r="AH137" s="98"/>
      <c r="AI137" s="98"/>
      <c r="AJ137" s="98"/>
      <c r="AK137" s="98"/>
      <c r="AL137" s="98"/>
      <c r="AM137" s="98"/>
      <c r="AN137" s="98"/>
      <c r="AO137" s="98"/>
      <c r="AP137" s="98"/>
      <c r="AQ137" s="98"/>
      <c r="AR137" s="98"/>
      <c r="AS137" s="98"/>
      <c r="AT137" s="98"/>
      <c r="AU137" s="98"/>
      <c r="AV137" s="98"/>
      <c r="AW137" s="98"/>
      <c r="AX137" s="98"/>
      <c r="AY137" s="98"/>
      <c r="AZ137" s="98"/>
      <c r="BA137" s="98"/>
      <c r="BB137" s="98"/>
      <c r="BC137" s="98"/>
      <c r="BD137" s="98"/>
      <c r="BE137" s="98"/>
      <c r="BF137" s="98"/>
      <c r="BG137" s="98"/>
      <c r="BH137" s="98"/>
      <c r="BI137" s="98"/>
      <c r="BJ137" s="98"/>
      <c r="BK137" s="98"/>
      <c r="BL137" s="98"/>
      <c r="BM137" s="98"/>
      <c r="BN137" s="98"/>
      <c r="BO137" s="98"/>
      <c r="BP137" s="98"/>
      <c r="BQ137" s="98"/>
      <c r="BR137" s="98"/>
      <c r="BS137" s="98"/>
      <c r="BT137" s="98"/>
      <c r="BU137" s="98"/>
      <c r="BV137" s="98"/>
      <c r="BW137" s="98"/>
      <c r="BX137" s="95"/>
      <c r="BY137" s="95"/>
      <c r="BZ137" s="95"/>
      <c r="CA137" s="95"/>
      <c r="CB137" s="95"/>
      <c r="CC137" s="95"/>
      <c r="CD137" s="95"/>
      <c r="CE137" s="95"/>
      <c r="CF137" s="95"/>
      <c r="CG137" s="95"/>
      <c r="CH137" s="95"/>
      <c r="CI137" s="95"/>
      <c r="CJ137" s="95"/>
      <c r="CK137" s="95"/>
      <c r="CL137" s="103"/>
      <c r="CM137" s="95"/>
      <c r="CN137" s="95"/>
      <c r="CO137" s="95"/>
      <c r="CP137" s="95"/>
      <c r="CQ137" s="95"/>
      <c r="CR137" s="95"/>
      <c r="CS137" s="95"/>
      <c r="CT137" s="98"/>
      <c r="CU137" s="98"/>
      <c r="CV137" s="98"/>
      <c r="CW137" s="98"/>
      <c r="CX137" s="98"/>
      <c r="CY137" s="98"/>
      <c r="CZ137" s="98"/>
      <c r="DA137" s="98"/>
      <c r="DB137" s="98"/>
      <c r="DC137" s="98"/>
      <c r="DD137" s="98"/>
      <c r="DE137" s="98"/>
      <c r="DF137" s="98"/>
      <c r="DG137" s="98"/>
      <c r="DH137" s="98"/>
      <c r="DI137" s="98"/>
      <c r="DJ137" s="98"/>
      <c r="DK137" s="98"/>
      <c r="DL137" s="98"/>
      <c r="DM137" s="98"/>
      <c r="DN137" s="98"/>
      <c r="DO137" s="98"/>
      <c r="DP137" s="98"/>
      <c r="DQ137" s="98"/>
      <c r="DR137" s="98"/>
      <c r="DS137" s="98"/>
      <c r="DT137" s="98"/>
      <c r="DU137" s="98"/>
      <c r="DV137" s="98"/>
      <c r="DW137" s="98"/>
      <c r="DX137" s="98"/>
      <c r="DY137" s="98"/>
      <c r="DZ137" s="98"/>
      <c r="EA137" s="98"/>
      <c r="EB137" s="98"/>
      <c r="EC137" s="98"/>
      <c r="ED137" s="98"/>
      <c r="EE137" s="98"/>
      <c r="EF137" s="98"/>
      <c r="EG137" s="98"/>
      <c r="EH137" s="98"/>
      <c r="EI137" s="98"/>
      <c r="EJ137" s="98"/>
      <c r="EK137" s="98"/>
      <c r="EL137" s="98"/>
      <c r="EM137" s="98"/>
      <c r="EN137" s="98"/>
      <c r="EO137" s="98"/>
      <c r="EP137" s="98"/>
      <c r="EQ137" s="98"/>
      <c r="ER137" s="98"/>
      <c r="ES137" s="98"/>
      <c r="ET137" s="98"/>
      <c r="EU137" s="98"/>
      <c r="EV137" s="98"/>
      <c r="EW137" s="98"/>
      <c r="EX137" s="98"/>
      <c r="EY137" s="98"/>
      <c r="EZ137" s="98"/>
      <c r="FA137" s="98"/>
      <c r="FB137" s="98"/>
      <c r="FC137" s="98"/>
      <c r="FD137" s="98"/>
      <c r="FE137" s="98"/>
      <c r="FF137" s="98"/>
      <c r="FG137" s="98"/>
      <c r="FH137" s="98"/>
      <c r="FI137" s="98"/>
      <c r="FJ137" s="98"/>
      <c r="FK137" s="98"/>
      <c r="FL137" s="98"/>
      <c r="FM137" s="98"/>
      <c r="FN137" s="98"/>
      <c r="FO137" s="98"/>
      <c r="FP137" s="96"/>
      <c r="FQ137" s="32"/>
      <c r="FR137" s="32"/>
      <c r="FS137" s="32"/>
      <c r="FT137" s="32"/>
      <c r="FU137" s="32"/>
      <c r="FV137" s="32"/>
      <c r="FW137" s="32"/>
      <c r="FX137" s="32"/>
      <c r="FY137" s="32"/>
      <c r="FZ137" s="32"/>
      <c r="GA137" s="32"/>
      <c r="GB137" s="32"/>
      <c r="GC137" s="32"/>
      <c r="GD137" s="32"/>
      <c r="GE137" s="32"/>
      <c r="GF137" s="32"/>
      <c r="GG137" s="32"/>
      <c r="GH137" s="32"/>
      <c r="GI137" s="32"/>
      <c r="GJ137" s="32"/>
      <c r="GK137" s="32"/>
      <c r="GL137" s="32"/>
      <c r="GM137" s="32"/>
      <c r="GN137" s="32"/>
    </row>
    <row r="138" spans="3:196" x14ac:dyDescent="0.2">
      <c r="C138" s="98"/>
      <c r="D138" s="98"/>
      <c r="E138" s="98"/>
      <c r="F138" s="98"/>
      <c r="G138" s="98"/>
      <c r="H138" s="98"/>
      <c r="I138" s="98"/>
      <c r="J138" s="98"/>
      <c r="K138" s="98"/>
      <c r="L138" s="98"/>
      <c r="M138" s="98"/>
      <c r="N138" s="98"/>
      <c r="O138" s="98"/>
      <c r="P138" s="98"/>
      <c r="Q138" s="98"/>
      <c r="R138" s="98"/>
      <c r="S138" s="98"/>
      <c r="T138" s="98"/>
      <c r="U138" s="98"/>
      <c r="V138" s="98"/>
      <c r="W138" s="98"/>
      <c r="X138" s="98"/>
      <c r="Y138" s="98"/>
      <c r="Z138" s="98"/>
      <c r="AA138" s="98"/>
      <c r="AB138" s="98"/>
      <c r="AC138" s="98"/>
      <c r="AD138" s="98"/>
      <c r="AE138" s="98"/>
      <c r="AF138" s="98"/>
      <c r="AG138" s="98"/>
      <c r="AH138" s="98"/>
      <c r="AI138" s="98"/>
      <c r="AJ138" s="98"/>
      <c r="AK138" s="98"/>
      <c r="AL138" s="98"/>
      <c r="AM138" s="98"/>
      <c r="AN138" s="98"/>
      <c r="AO138" s="98"/>
      <c r="AP138" s="98"/>
      <c r="AQ138" s="98"/>
      <c r="AR138" s="98"/>
      <c r="AS138" s="98"/>
      <c r="AT138" s="98"/>
      <c r="AU138" s="98"/>
      <c r="AV138" s="98"/>
      <c r="AW138" s="98"/>
      <c r="AX138" s="98"/>
      <c r="AY138" s="98"/>
      <c r="AZ138" s="98"/>
      <c r="BA138" s="98"/>
      <c r="BB138" s="98"/>
      <c r="BC138" s="98"/>
      <c r="BD138" s="98"/>
      <c r="BE138" s="98"/>
      <c r="BF138" s="98"/>
      <c r="BG138" s="98"/>
      <c r="BH138" s="98"/>
      <c r="BI138" s="98"/>
      <c r="BJ138" s="98"/>
      <c r="BK138" s="98"/>
      <c r="BL138" s="98"/>
      <c r="BM138" s="98"/>
      <c r="BN138" s="98"/>
      <c r="BO138" s="98"/>
      <c r="BP138" s="98"/>
      <c r="BQ138" s="98"/>
      <c r="BR138" s="98"/>
      <c r="BS138" s="98"/>
      <c r="BT138" s="98"/>
      <c r="BU138" s="98"/>
      <c r="BV138" s="98"/>
      <c r="BW138" s="98"/>
      <c r="BX138" s="95"/>
      <c r="BY138" s="95"/>
      <c r="BZ138" s="95"/>
      <c r="CA138" s="95"/>
      <c r="CB138" s="95"/>
      <c r="CC138" s="95"/>
      <c r="CD138" s="95"/>
      <c r="CE138" s="95"/>
      <c r="CF138" s="95"/>
      <c r="CG138" s="95"/>
      <c r="CH138" s="95"/>
      <c r="CI138" s="95"/>
      <c r="CJ138" s="95"/>
      <c r="CK138" s="95"/>
      <c r="CL138" s="103"/>
      <c r="CM138" s="95"/>
      <c r="CN138" s="95"/>
      <c r="CO138" s="95"/>
      <c r="CP138" s="95"/>
      <c r="CQ138" s="95"/>
      <c r="CR138" s="95"/>
      <c r="CS138" s="95"/>
      <c r="CT138" s="98"/>
      <c r="CU138" s="98"/>
      <c r="CV138" s="98"/>
      <c r="CW138" s="98"/>
      <c r="CX138" s="98"/>
      <c r="CY138" s="98"/>
      <c r="CZ138" s="98"/>
      <c r="DA138" s="98"/>
      <c r="DB138" s="98"/>
      <c r="DC138" s="98"/>
      <c r="DD138" s="98"/>
      <c r="DE138" s="98"/>
      <c r="DF138" s="98"/>
      <c r="DG138" s="98"/>
      <c r="DH138" s="98"/>
      <c r="DI138" s="98"/>
      <c r="DJ138" s="98"/>
      <c r="DK138" s="98"/>
      <c r="DL138" s="98"/>
      <c r="DM138" s="98"/>
      <c r="DN138" s="98"/>
      <c r="DO138" s="98"/>
      <c r="DP138" s="98"/>
      <c r="DQ138" s="98"/>
      <c r="DR138" s="98"/>
      <c r="DS138" s="98"/>
      <c r="DT138" s="98"/>
      <c r="DU138" s="98"/>
      <c r="DV138" s="98"/>
      <c r="DW138" s="98"/>
      <c r="DX138" s="98"/>
      <c r="DY138" s="98"/>
      <c r="DZ138" s="98"/>
      <c r="EA138" s="98"/>
      <c r="EB138" s="98"/>
      <c r="EC138" s="98"/>
      <c r="ED138" s="98"/>
      <c r="EE138" s="98"/>
      <c r="EF138" s="98"/>
      <c r="EG138" s="98"/>
      <c r="EH138" s="98"/>
      <c r="EI138" s="98"/>
      <c r="EJ138" s="98"/>
      <c r="EK138" s="98"/>
      <c r="EL138" s="98"/>
      <c r="EM138" s="98"/>
      <c r="EN138" s="98"/>
      <c r="EO138" s="98"/>
      <c r="EP138" s="98"/>
      <c r="EQ138" s="98"/>
      <c r="ER138" s="98"/>
      <c r="ES138" s="98"/>
      <c r="ET138" s="98"/>
      <c r="EU138" s="98"/>
      <c r="EV138" s="98"/>
      <c r="EW138" s="98"/>
      <c r="EX138" s="98"/>
      <c r="EY138" s="98"/>
      <c r="EZ138" s="98"/>
      <c r="FA138" s="98"/>
      <c r="FB138" s="98"/>
      <c r="FC138" s="98"/>
      <c r="FD138" s="98"/>
      <c r="FE138" s="98"/>
      <c r="FF138" s="98"/>
      <c r="FG138" s="98"/>
      <c r="FH138" s="98"/>
      <c r="FI138" s="98"/>
      <c r="FJ138" s="98"/>
      <c r="FK138" s="98"/>
      <c r="FL138" s="98"/>
      <c r="FM138" s="98"/>
      <c r="FN138" s="98"/>
      <c r="FO138" s="98"/>
      <c r="FP138" s="96"/>
      <c r="FQ138" s="32"/>
      <c r="FR138" s="32"/>
      <c r="FS138" s="32"/>
      <c r="FT138" s="32"/>
      <c r="FU138" s="32"/>
      <c r="FV138" s="32"/>
      <c r="FW138" s="32"/>
      <c r="FX138" s="32"/>
      <c r="FY138" s="32"/>
      <c r="FZ138" s="32"/>
      <c r="GA138" s="32"/>
      <c r="GB138" s="32"/>
      <c r="GC138" s="32"/>
      <c r="GD138" s="32"/>
      <c r="GE138" s="32"/>
      <c r="GF138" s="32"/>
      <c r="GG138" s="32"/>
      <c r="GH138" s="32"/>
      <c r="GI138" s="32"/>
      <c r="GJ138" s="32"/>
      <c r="GK138" s="32"/>
      <c r="GL138" s="32"/>
      <c r="GM138" s="32"/>
      <c r="GN138" s="32"/>
    </row>
    <row r="139" spans="3:196" x14ac:dyDescent="0.2">
      <c r="C139" s="98"/>
      <c r="D139" s="98"/>
      <c r="E139" s="98"/>
      <c r="F139" s="98"/>
      <c r="G139" s="98"/>
      <c r="H139" s="98"/>
      <c r="I139" s="98"/>
      <c r="J139" s="98"/>
      <c r="K139" s="98"/>
      <c r="L139" s="98"/>
      <c r="M139" s="98"/>
      <c r="N139" s="98"/>
      <c r="O139" s="98"/>
      <c r="P139" s="98"/>
      <c r="Q139" s="98"/>
      <c r="R139" s="98"/>
      <c r="S139" s="98"/>
      <c r="T139" s="98"/>
      <c r="U139" s="98"/>
      <c r="V139" s="98"/>
      <c r="W139" s="98"/>
      <c r="X139" s="98"/>
      <c r="Y139" s="98"/>
      <c r="Z139" s="98"/>
      <c r="AA139" s="98"/>
      <c r="AB139" s="98"/>
      <c r="AC139" s="98"/>
      <c r="AD139" s="98"/>
      <c r="AE139" s="98"/>
      <c r="AF139" s="98"/>
      <c r="AG139" s="98"/>
      <c r="AH139" s="98"/>
      <c r="AI139" s="98"/>
      <c r="AJ139" s="98"/>
      <c r="AK139" s="98"/>
      <c r="AL139" s="98"/>
      <c r="AM139" s="98"/>
      <c r="AN139" s="98"/>
      <c r="AO139" s="98"/>
      <c r="AP139" s="98"/>
      <c r="AQ139" s="98"/>
      <c r="AR139" s="98"/>
      <c r="AS139" s="98"/>
      <c r="AT139" s="98"/>
      <c r="AU139" s="98"/>
      <c r="AV139" s="98"/>
      <c r="AW139" s="98"/>
      <c r="AX139" s="98"/>
      <c r="AY139" s="98"/>
      <c r="AZ139" s="98"/>
      <c r="BA139" s="98"/>
      <c r="BB139" s="98"/>
      <c r="BC139" s="98"/>
      <c r="BD139" s="98"/>
      <c r="BE139" s="98"/>
      <c r="BF139" s="98"/>
      <c r="BG139" s="98"/>
      <c r="BH139" s="98"/>
      <c r="BI139" s="98"/>
      <c r="BJ139" s="98"/>
      <c r="BK139" s="98"/>
      <c r="BL139" s="98"/>
      <c r="BM139" s="98"/>
      <c r="BN139" s="98"/>
      <c r="BO139" s="98"/>
      <c r="BP139" s="98"/>
      <c r="BQ139" s="98"/>
      <c r="BR139" s="98"/>
      <c r="BS139" s="98"/>
      <c r="BT139" s="98"/>
      <c r="BU139" s="98"/>
      <c r="BV139" s="98"/>
      <c r="BW139" s="98"/>
      <c r="BX139" s="95"/>
      <c r="BY139" s="95"/>
      <c r="BZ139" s="95"/>
      <c r="CA139" s="95"/>
      <c r="CB139" s="95"/>
      <c r="CC139" s="95"/>
      <c r="CD139" s="95"/>
      <c r="CE139" s="95"/>
      <c r="CF139" s="95"/>
      <c r="CG139" s="95"/>
      <c r="CH139" s="95"/>
      <c r="CI139" s="95"/>
      <c r="CJ139" s="95"/>
      <c r="CK139" s="95"/>
      <c r="CL139" s="103"/>
      <c r="CM139" s="95"/>
      <c r="CN139" s="95"/>
      <c r="CO139" s="95"/>
      <c r="CP139" s="95"/>
      <c r="CQ139" s="95"/>
      <c r="CR139" s="95"/>
      <c r="CS139" s="95"/>
      <c r="CT139" s="98"/>
      <c r="CU139" s="98"/>
      <c r="CV139" s="98"/>
      <c r="CW139" s="98"/>
      <c r="CX139" s="98"/>
      <c r="CY139" s="98"/>
      <c r="CZ139" s="98"/>
      <c r="DA139" s="98"/>
      <c r="DB139" s="98"/>
      <c r="DC139" s="98"/>
      <c r="DD139" s="98"/>
      <c r="DE139" s="98"/>
      <c r="DF139" s="98"/>
      <c r="DG139" s="98"/>
      <c r="DH139" s="98"/>
      <c r="DI139" s="98"/>
      <c r="DJ139" s="98"/>
      <c r="DK139" s="98"/>
      <c r="DL139" s="98"/>
      <c r="DM139" s="98"/>
      <c r="DN139" s="98"/>
      <c r="DO139" s="98"/>
      <c r="DP139" s="98"/>
      <c r="DQ139" s="98"/>
      <c r="DR139" s="98"/>
      <c r="DS139" s="98"/>
      <c r="DT139" s="98"/>
      <c r="DU139" s="98"/>
      <c r="DV139" s="98"/>
      <c r="DW139" s="98"/>
      <c r="DX139" s="98"/>
      <c r="DY139" s="98"/>
      <c r="DZ139" s="98"/>
      <c r="EA139" s="98"/>
      <c r="EB139" s="98"/>
      <c r="EC139" s="98"/>
      <c r="ED139" s="98"/>
      <c r="EE139" s="98"/>
      <c r="EF139" s="98"/>
      <c r="EG139" s="98"/>
      <c r="EH139" s="98"/>
      <c r="EI139" s="98"/>
      <c r="EJ139" s="98"/>
      <c r="EK139" s="98"/>
      <c r="EL139" s="98"/>
      <c r="EM139" s="98"/>
      <c r="EN139" s="98"/>
      <c r="EO139" s="98"/>
      <c r="EP139" s="98"/>
      <c r="EQ139" s="98"/>
      <c r="ER139" s="98"/>
      <c r="ES139" s="98"/>
      <c r="ET139" s="98"/>
      <c r="EU139" s="98"/>
      <c r="EV139" s="98"/>
      <c r="EW139" s="98"/>
      <c r="EX139" s="98"/>
      <c r="EY139" s="98"/>
      <c r="EZ139" s="98"/>
      <c r="FA139" s="98"/>
      <c r="FB139" s="98"/>
      <c r="FC139" s="98"/>
      <c r="FD139" s="98"/>
      <c r="FE139" s="98"/>
      <c r="FF139" s="98"/>
      <c r="FG139" s="98"/>
      <c r="FH139" s="98"/>
      <c r="FI139" s="98"/>
      <c r="FJ139" s="98"/>
      <c r="FK139" s="98"/>
      <c r="FL139" s="98"/>
      <c r="FM139" s="98"/>
      <c r="FN139" s="98"/>
      <c r="FO139" s="98"/>
      <c r="FP139" s="96"/>
      <c r="FQ139" s="32"/>
      <c r="FR139" s="32"/>
      <c r="FS139" s="32"/>
      <c r="FT139" s="32"/>
      <c r="FU139" s="32"/>
      <c r="FV139" s="32"/>
      <c r="FW139" s="32"/>
      <c r="FX139" s="32"/>
      <c r="FY139" s="32"/>
      <c r="FZ139" s="32"/>
      <c r="GA139" s="32"/>
      <c r="GB139" s="32"/>
      <c r="GC139" s="32"/>
      <c r="GD139" s="32"/>
      <c r="GE139" s="32"/>
      <c r="GF139" s="32"/>
      <c r="GG139" s="32"/>
      <c r="GH139" s="32"/>
      <c r="GI139" s="32"/>
      <c r="GJ139" s="32"/>
      <c r="GK139" s="32"/>
      <c r="GL139" s="32"/>
      <c r="GM139" s="32"/>
      <c r="GN139" s="32"/>
    </row>
    <row r="140" spans="3:196" x14ac:dyDescent="0.2">
      <c r="C140" s="98"/>
      <c r="D140" s="98"/>
      <c r="E140" s="98"/>
      <c r="F140" s="98"/>
      <c r="G140" s="98"/>
      <c r="H140" s="98"/>
      <c r="I140" s="98"/>
      <c r="J140" s="98"/>
      <c r="K140" s="98"/>
      <c r="L140" s="98"/>
      <c r="M140" s="98"/>
      <c r="N140" s="98"/>
      <c r="O140" s="98"/>
      <c r="P140" s="98"/>
      <c r="Q140" s="98"/>
      <c r="R140" s="98"/>
      <c r="S140" s="98"/>
      <c r="T140" s="98"/>
      <c r="U140" s="98"/>
      <c r="V140" s="98"/>
      <c r="W140" s="98"/>
      <c r="X140" s="98"/>
      <c r="Y140" s="98"/>
      <c r="Z140" s="98"/>
      <c r="AA140" s="98"/>
      <c r="AB140" s="98"/>
      <c r="AC140" s="98"/>
      <c r="AD140" s="98"/>
      <c r="AE140" s="98"/>
      <c r="AF140" s="98"/>
      <c r="AG140" s="98"/>
      <c r="AH140" s="98"/>
      <c r="AI140" s="98"/>
      <c r="AJ140" s="98"/>
      <c r="AK140" s="98"/>
      <c r="AL140" s="98"/>
      <c r="AM140" s="98"/>
      <c r="AN140" s="98"/>
      <c r="AO140" s="98"/>
      <c r="AP140" s="98"/>
      <c r="AQ140" s="98"/>
      <c r="AR140" s="98"/>
      <c r="AS140" s="98"/>
      <c r="AT140" s="98"/>
      <c r="AU140" s="98"/>
      <c r="AV140" s="98"/>
      <c r="AW140" s="98"/>
      <c r="AX140" s="98"/>
      <c r="AY140" s="98"/>
      <c r="AZ140" s="98"/>
      <c r="BA140" s="98"/>
      <c r="BB140" s="98"/>
      <c r="BC140" s="98"/>
      <c r="BD140" s="98"/>
      <c r="BE140" s="98"/>
      <c r="BF140" s="98"/>
      <c r="BG140" s="98"/>
      <c r="BH140" s="98"/>
      <c r="BI140" s="98"/>
      <c r="BJ140" s="98"/>
      <c r="BK140" s="98"/>
      <c r="BL140" s="98"/>
      <c r="BM140" s="98"/>
      <c r="BN140" s="98"/>
      <c r="BO140" s="98"/>
      <c r="BP140" s="98"/>
      <c r="BQ140" s="98"/>
      <c r="BR140" s="98"/>
      <c r="BS140" s="98"/>
      <c r="BT140" s="98"/>
      <c r="BU140" s="98"/>
      <c r="BV140" s="98"/>
      <c r="BW140" s="98"/>
      <c r="BX140" s="95"/>
      <c r="BY140" s="95"/>
      <c r="BZ140" s="95"/>
      <c r="CA140" s="95"/>
      <c r="CB140" s="95"/>
      <c r="CC140" s="95"/>
      <c r="CD140" s="95"/>
      <c r="CE140" s="95"/>
      <c r="CF140" s="95"/>
      <c r="CG140" s="95"/>
      <c r="CH140" s="95"/>
      <c r="CI140" s="95"/>
      <c r="CJ140" s="95"/>
      <c r="CK140" s="95"/>
      <c r="CL140" s="103"/>
      <c r="CM140" s="95"/>
      <c r="CN140" s="95"/>
      <c r="CO140" s="95"/>
      <c r="CP140" s="95"/>
      <c r="CQ140" s="95"/>
      <c r="CR140" s="95"/>
      <c r="CS140" s="95"/>
      <c r="CT140" s="98"/>
      <c r="CU140" s="98"/>
      <c r="CV140" s="98"/>
      <c r="CW140" s="98"/>
      <c r="CX140" s="98"/>
      <c r="CY140" s="98"/>
      <c r="CZ140" s="98"/>
      <c r="DA140" s="98"/>
      <c r="DB140" s="98"/>
      <c r="DC140" s="98"/>
      <c r="DD140" s="98"/>
      <c r="DE140" s="98"/>
      <c r="DF140" s="98"/>
      <c r="DG140" s="98"/>
      <c r="DH140" s="98"/>
      <c r="DI140" s="98"/>
      <c r="DJ140" s="98"/>
      <c r="DK140" s="98"/>
      <c r="DL140" s="98"/>
      <c r="DM140" s="98"/>
      <c r="DN140" s="98"/>
      <c r="DO140" s="98"/>
      <c r="DP140" s="98"/>
      <c r="DQ140" s="98"/>
      <c r="DR140" s="98"/>
      <c r="DS140" s="98"/>
      <c r="DT140" s="98"/>
      <c r="DU140" s="98"/>
      <c r="DV140" s="98"/>
      <c r="DW140" s="98"/>
      <c r="DX140" s="98"/>
      <c r="DY140" s="98"/>
      <c r="DZ140" s="98"/>
      <c r="EA140" s="98"/>
      <c r="EB140" s="98"/>
      <c r="EC140" s="98"/>
      <c r="ED140" s="98"/>
      <c r="EE140" s="98"/>
      <c r="EF140" s="98"/>
      <c r="EG140" s="98"/>
      <c r="EH140" s="98"/>
      <c r="EI140" s="98"/>
      <c r="EJ140" s="98"/>
      <c r="EK140" s="98"/>
      <c r="EL140" s="98"/>
      <c r="EM140" s="98"/>
      <c r="EN140" s="98"/>
      <c r="EO140" s="98"/>
      <c r="EP140" s="98"/>
      <c r="EQ140" s="98"/>
      <c r="ER140" s="98"/>
      <c r="ES140" s="98"/>
      <c r="ET140" s="98"/>
      <c r="EU140" s="98"/>
      <c r="EV140" s="98"/>
      <c r="EW140" s="98"/>
      <c r="EX140" s="98"/>
      <c r="EY140" s="98"/>
      <c r="EZ140" s="98"/>
      <c r="FA140" s="98"/>
      <c r="FB140" s="98"/>
      <c r="FC140" s="98"/>
      <c r="FD140" s="98"/>
      <c r="FE140" s="98"/>
      <c r="FF140" s="98"/>
      <c r="FG140" s="98"/>
      <c r="FH140" s="98"/>
      <c r="FI140" s="98"/>
      <c r="FJ140" s="98"/>
      <c r="FK140" s="98"/>
      <c r="FL140" s="98"/>
      <c r="FM140" s="98"/>
      <c r="FN140" s="98"/>
      <c r="FO140" s="98"/>
      <c r="FP140" s="96"/>
      <c r="FQ140" s="32"/>
      <c r="FR140" s="32"/>
      <c r="FS140" s="32"/>
      <c r="FT140" s="32"/>
      <c r="FU140" s="32"/>
      <c r="FV140" s="32"/>
      <c r="FW140" s="32"/>
      <c r="FX140" s="32"/>
      <c r="FY140" s="32"/>
      <c r="FZ140" s="32"/>
      <c r="GA140" s="32"/>
      <c r="GB140" s="32"/>
      <c r="GC140" s="32"/>
      <c r="GD140" s="32"/>
      <c r="GE140" s="32"/>
      <c r="GF140" s="32"/>
      <c r="GG140" s="32"/>
      <c r="GH140" s="32"/>
      <c r="GI140" s="32"/>
      <c r="GJ140" s="32"/>
      <c r="GK140" s="32"/>
      <c r="GL140" s="32"/>
      <c r="GM140" s="32"/>
      <c r="GN140" s="32"/>
    </row>
    <row r="141" spans="3:196" x14ac:dyDescent="0.2">
      <c r="C141" s="98"/>
      <c r="D141" s="98"/>
      <c r="E141" s="98"/>
      <c r="F141" s="98"/>
      <c r="G141" s="98"/>
      <c r="H141" s="98"/>
      <c r="I141" s="98"/>
      <c r="J141" s="98"/>
      <c r="K141" s="98"/>
      <c r="L141" s="98"/>
      <c r="M141" s="98"/>
      <c r="N141" s="98"/>
      <c r="O141" s="98"/>
      <c r="P141" s="98"/>
      <c r="Q141" s="98"/>
      <c r="R141" s="98"/>
      <c r="S141" s="98"/>
      <c r="T141" s="98"/>
      <c r="U141" s="98"/>
      <c r="V141" s="98"/>
      <c r="W141" s="98"/>
      <c r="X141" s="98"/>
      <c r="Y141" s="98"/>
      <c r="Z141" s="98"/>
      <c r="AA141" s="98"/>
      <c r="AB141" s="98"/>
      <c r="AC141" s="98"/>
      <c r="AD141" s="98"/>
      <c r="AE141" s="98"/>
      <c r="AF141" s="98"/>
      <c r="AG141" s="98"/>
      <c r="AH141" s="98"/>
      <c r="AI141" s="98"/>
      <c r="AJ141" s="98"/>
      <c r="AK141" s="98"/>
      <c r="AL141" s="98"/>
      <c r="AM141" s="98"/>
      <c r="AN141" s="98"/>
      <c r="AO141" s="98"/>
      <c r="AP141" s="98"/>
      <c r="AQ141" s="98"/>
      <c r="AR141" s="98"/>
      <c r="AS141" s="98"/>
      <c r="AT141" s="98"/>
      <c r="AU141" s="98"/>
      <c r="AV141" s="98"/>
      <c r="AW141" s="98"/>
      <c r="AX141" s="98"/>
      <c r="AY141" s="98"/>
      <c r="AZ141" s="98"/>
      <c r="BA141" s="98"/>
      <c r="BB141" s="98"/>
      <c r="BC141" s="98"/>
      <c r="BD141" s="98"/>
      <c r="BE141" s="98"/>
      <c r="BF141" s="98"/>
      <c r="BG141" s="98"/>
      <c r="BH141" s="98"/>
      <c r="BI141" s="98"/>
      <c r="BJ141" s="98"/>
      <c r="BK141" s="98"/>
      <c r="BL141" s="98"/>
      <c r="BM141" s="98"/>
      <c r="BN141" s="98"/>
      <c r="BO141" s="98"/>
      <c r="BP141" s="98"/>
      <c r="BQ141" s="98"/>
      <c r="BR141" s="98"/>
      <c r="BS141" s="98"/>
      <c r="BT141" s="98"/>
      <c r="BU141" s="98"/>
      <c r="BV141" s="98"/>
      <c r="BW141" s="98"/>
      <c r="BX141" s="95"/>
      <c r="BY141" s="95"/>
      <c r="BZ141" s="95"/>
      <c r="CA141" s="95"/>
      <c r="CB141" s="95"/>
      <c r="CC141" s="95"/>
      <c r="CD141" s="95"/>
      <c r="CE141" s="95"/>
      <c r="CF141" s="95"/>
      <c r="CG141" s="95"/>
      <c r="CH141" s="95"/>
      <c r="CI141" s="95"/>
      <c r="CJ141" s="95"/>
      <c r="CK141" s="95"/>
      <c r="CL141" s="103"/>
      <c r="CM141" s="95"/>
      <c r="CN141" s="95"/>
      <c r="CO141" s="95"/>
      <c r="CP141" s="95"/>
      <c r="CQ141" s="95"/>
      <c r="CR141" s="95"/>
      <c r="CS141" s="95"/>
      <c r="CT141" s="98"/>
      <c r="CU141" s="98"/>
      <c r="CV141" s="98"/>
      <c r="CW141" s="98"/>
      <c r="CX141" s="98"/>
      <c r="CY141" s="98"/>
      <c r="CZ141" s="98"/>
      <c r="DA141" s="98"/>
      <c r="DB141" s="98"/>
      <c r="DC141" s="98"/>
      <c r="DD141" s="98"/>
      <c r="DE141" s="98"/>
      <c r="DF141" s="98"/>
      <c r="DG141" s="98"/>
      <c r="DH141" s="98"/>
      <c r="DI141" s="98"/>
      <c r="DJ141" s="98"/>
      <c r="DK141" s="98"/>
      <c r="DL141" s="98"/>
      <c r="DM141" s="98"/>
      <c r="DN141" s="98"/>
      <c r="DO141" s="98"/>
      <c r="DP141" s="98"/>
      <c r="DQ141" s="98"/>
      <c r="DR141" s="98"/>
      <c r="DS141" s="98"/>
      <c r="DT141" s="98"/>
      <c r="DU141" s="98"/>
      <c r="DV141" s="98"/>
      <c r="DW141" s="98"/>
      <c r="DX141" s="98"/>
      <c r="DY141" s="98"/>
      <c r="DZ141" s="98"/>
      <c r="EA141" s="98"/>
      <c r="EB141" s="98"/>
      <c r="EC141" s="98"/>
      <c r="ED141" s="98"/>
      <c r="EE141" s="98"/>
      <c r="EF141" s="98"/>
      <c r="EG141" s="98"/>
      <c r="EH141" s="98"/>
      <c r="EI141" s="98"/>
      <c r="EJ141" s="98"/>
      <c r="EK141" s="98"/>
      <c r="EL141" s="98"/>
      <c r="EM141" s="98"/>
      <c r="EN141" s="98"/>
      <c r="EO141" s="98"/>
      <c r="EP141" s="98"/>
      <c r="EQ141" s="98"/>
      <c r="ER141" s="98"/>
      <c r="ES141" s="98"/>
      <c r="ET141" s="98"/>
      <c r="EU141" s="98"/>
      <c r="EV141" s="98"/>
      <c r="EW141" s="98"/>
      <c r="EX141" s="98"/>
      <c r="EY141" s="98"/>
      <c r="EZ141" s="98"/>
      <c r="FA141" s="98"/>
      <c r="FB141" s="98"/>
      <c r="FC141" s="98"/>
      <c r="FD141" s="98"/>
      <c r="FE141" s="98"/>
      <c r="FF141" s="98"/>
      <c r="FG141" s="98"/>
      <c r="FH141" s="98"/>
      <c r="FI141" s="98"/>
      <c r="FJ141" s="98"/>
      <c r="FK141" s="98"/>
      <c r="FL141" s="98"/>
      <c r="FM141" s="98"/>
      <c r="FN141" s="98"/>
      <c r="FO141" s="98"/>
      <c r="FP141" s="96"/>
      <c r="FQ141" s="32"/>
      <c r="FR141" s="32"/>
      <c r="FS141" s="32"/>
      <c r="FT141" s="32"/>
      <c r="FU141" s="32"/>
      <c r="FV141" s="32"/>
      <c r="FW141" s="32"/>
      <c r="FX141" s="32"/>
      <c r="FY141" s="32"/>
      <c r="FZ141" s="32"/>
      <c r="GA141" s="32"/>
      <c r="GB141" s="32"/>
      <c r="GC141" s="32"/>
      <c r="GD141" s="32"/>
      <c r="GE141" s="32"/>
      <c r="GF141" s="32"/>
      <c r="GG141" s="32"/>
      <c r="GH141" s="32"/>
      <c r="GI141" s="32"/>
      <c r="GJ141" s="32"/>
      <c r="GK141" s="32"/>
      <c r="GL141" s="32"/>
      <c r="GM141" s="32"/>
      <c r="GN141" s="32"/>
    </row>
    <row r="142" spans="3:196" x14ac:dyDescent="0.2">
      <c r="C142" s="98"/>
      <c r="D142" s="98"/>
      <c r="E142" s="98"/>
      <c r="F142" s="98"/>
      <c r="G142" s="98"/>
      <c r="H142" s="98"/>
      <c r="I142" s="98"/>
      <c r="J142" s="98"/>
      <c r="K142" s="98"/>
      <c r="L142" s="98"/>
      <c r="M142" s="98"/>
      <c r="N142" s="98"/>
      <c r="O142" s="98"/>
      <c r="P142" s="98"/>
      <c r="Q142" s="98"/>
      <c r="R142" s="98"/>
      <c r="S142" s="98"/>
      <c r="T142" s="98"/>
      <c r="U142" s="98"/>
      <c r="V142" s="98"/>
      <c r="W142" s="98"/>
      <c r="X142" s="98"/>
      <c r="Y142" s="98"/>
      <c r="Z142" s="98"/>
      <c r="AA142" s="98"/>
      <c r="AB142" s="98"/>
      <c r="AC142" s="98"/>
      <c r="AD142" s="98"/>
      <c r="AE142" s="98"/>
      <c r="AF142" s="98"/>
      <c r="AG142" s="98"/>
      <c r="AH142" s="98"/>
      <c r="AI142" s="98"/>
      <c r="AJ142" s="98"/>
      <c r="AK142" s="98"/>
      <c r="AL142" s="98"/>
      <c r="AM142" s="98"/>
      <c r="AN142" s="98"/>
      <c r="AO142" s="98"/>
      <c r="AP142" s="98"/>
      <c r="AQ142" s="98"/>
      <c r="AR142" s="98"/>
      <c r="AS142" s="98"/>
      <c r="AT142" s="98"/>
      <c r="AU142" s="98"/>
      <c r="AV142" s="98"/>
      <c r="AW142" s="98"/>
      <c r="AX142" s="98"/>
      <c r="AY142" s="98"/>
      <c r="AZ142" s="98"/>
      <c r="BA142" s="98"/>
      <c r="BB142" s="98"/>
      <c r="BC142" s="98"/>
      <c r="BD142" s="98"/>
      <c r="BE142" s="98"/>
      <c r="BF142" s="98"/>
      <c r="BG142" s="98"/>
      <c r="BH142" s="98"/>
      <c r="BI142" s="98"/>
      <c r="BJ142" s="98"/>
      <c r="BK142" s="98"/>
      <c r="BL142" s="98"/>
      <c r="BM142" s="98"/>
      <c r="BN142" s="98"/>
      <c r="BO142" s="98"/>
      <c r="BP142" s="98"/>
      <c r="BQ142" s="98"/>
      <c r="BR142" s="98"/>
      <c r="BS142" s="98"/>
      <c r="BT142" s="98"/>
      <c r="BU142" s="98"/>
      <c r="BV142" s="98"/>
      <c r="BW142" s="98"/>
      <c r="BX142" s="95"/>
      <c r="BY142" s="95"/>
      <c r="BZ142" s="95"/>
      <c r="CA142" s="95"/>
      <c r="CB142" s="95"/>
      <c r="CC142" s="95"/>
      <c r="CD142" s="95"/>
      <c r="CE142" s="95"/>
      <c r="CF142" s="95"/>
      <c r="CG142" s="95"/>
      <c r="CH142" s="95"/>
      <c r="CI142" s="95"/>
      <c r="CJ142" s="95"/>
      <c r="CK142" s="95"/>
      <c r="CL142" s="103"/>
      <c r="CM142" s="95"/>
      <c r="CN142" s="95"/>
      <c r="CO142" s="95"/>
      <c r="CP142" s="95"/>
      <c r="CQ142" s="95"/>
      <c r="CR142" s="95"/>
      <c r="CS142" s="95"/>
      <c r="CT142" s="98"/>
      <c r="CU142" s="98"/>
      <c r="CV142" s="98"/>
      <c r="CW142" s="98"/>
      <c r="CX142" s="98"/>
      <c r="CY142" s="98"/>
      <c r="CZ142" s="98"/>
      <c r="DA142" s="98"/>
      <c r="DB142" s="98"/>
      <c r="DC142" s="98"/>
      <c r="DD142" s="98"/>
      <c r="DE142" s="98"/>
      <c r="DF142" s="98"/>
      <c r="DG142" s="98"/>
      <c r="DH142" s="98"/>
      <c r="DI142" s="98"/>
      <c r="DJ142" s="98"/>
      <c r="DK142" s="98"/>
      <c r="DL142" s="98"/>
      <c r="DM142" s="98"/>
      <c r="DN142" s="98"/>
      <c r="DO142" s="98"/>
      <c r="DP142" s="98"/>
      <c r="DQ142" s="98"/>
      <c r="DR142" s="98"/>
      <c r="DS142" s="98"/>
      <c r="DT142" s="98"/>
      <c r="DU142" s="98"/>
      <c r="DV142" s="98"/>
      <c r="DW142" s="98"/>
      <c r="DX142" s="98"/>
      <c r="DY142" s="98"/>
      <c r="DZ142" s="98"/>
      <c r="EA142" s="98"/>
      <c r="EB142" s="98"/>
      <c r="EC142" s="98"/>
      <c r="ED142" s="98"/>
      <c r="EE142" s="98"/>
      <c r="EF142" s="98"/>
      <c r="EG142" s="98"/>
      <c r="EH142" s="98"/>
      <c r="EI142" s="98"/>
      <c r="EJ142" s="98"/>
      <c r="EK142" s="98"/>
      <c r="EL142" s="98"/>
      <c r="EM142" s="98"/>
      <c r="EN142" s="98"/>
      <c r="EO142" s="98"/>
      <c r="EP142" s="98"/>
      <c r="EQ142" s="98"/>
      <c r="ER142" s="98"/>
      <c r="ES142" s="98"/>
      <c r="ET142" s="98"/>
      <c r="EU142" s="98"/>
      <c r="EV142" s="98"/>
      <c r="EW142" s="98"/>
      <c r="EX142" s="98"/>
      <c r="EY142" s="98"/>
      <c r="EZ142" s="98"/>
      <c r="FA142" s="98"/>
      <c r="FB142" s="98"/>
      <c r="FC142" s="98"/>
      <c r="FD142" s="98"/>
      <c r="FE142" s="98"/>
      <c r="FF142" s="98"/>
      <c r="FG142" s="98"/>
      <c r="FH142" s="98"/>
      <c r="FI142" s="98"/>
      <c r="FJ142" s="98"/>
      <c r="FK142" s="98"/>
      <c r="FL142" s="98"/>
      <c r="FM142" s="98"/>
      <c r="FN142" s="98"/>
      <c r="FO142" s="98"/>
      <c r="FP142" s="96"/>
      <c r="FQ142" s="32"/>
      <c r="FR142" s="32"/>
      <c r="FS142" s="32"/>
      <c r="FT142" s="32"/>
      <c r="FU142" s="32"/>
      <c r="FV142" s="32"/>
      <c r="FW142" s="32"/>
      <c r="FX142" s="32"/>
      <c r="FY142" s="32"/>
      <c r="FZ142" s="32"/>
      <c r="GA142" s="32"/>
      <c r="GB142" s="32"/>
      <c r="GC142" s="32"/>
      <c r="GD142" s="32"/>
      <c r="GE142" s="32"/>
      <c r="GF142" s="32"/>
      <c r="GG142" s="32"/>
      <c r="GH142" s="32"/>
      <c r="GI142" s="32"/>
      <c r="GJ142" s="32"/>
      <c r="GK142" s="32"/>
      <c r="GL142" s="32"/>
      <c r="GM142" s="32"/>
      <c r="GN142" s="32"/>
    </row>
    <row r="143" spans="3:196" x14ac:dyDescent="0.2">
      <c r="C143" s="98"/>
      <c r="D143" s="98"/>
      <c r="E143" s="98"/>
      <c r="F143" s="98"/>
      <c r="G143" s="98"/>
      <c r="H143" s="98"/>
      <c r="I143" s="98"/>
      <c r="J143" s="98"/>
      <c r="K143" s="98"/>
      <c r="L143" s="98"/>
      <c r="M143" s="98"/>
      <c r="N143" s="98"/>
      <c r="O143" s="98"/>
      <c r="P143" s="98"/>
      <c r="Q143" s="98"/>
      <c r="R143" s="98"/>
      <c r="S143" s="98"/>
      <c r="T143" s="98"/>
      <c r="U143" s="98"/>
      <c r="V143" s="98"/>
      <c r="W143" s="98"/>
      <c r="X143" s="98"/>
      <c r="Y143" s="98"/>
      <c r="Z143" s="98"/>
      <c r="AA143" s="98"/>
      <c r="AB143" s="98"/>
      <c r="AC143" s="98"/>
      <c r="AD143" s="98"/>
      <c r="AE143" s="98"/>
      <c r="AF143" s="98"/>
      <c r="AG143" s="98"/>
      <c r="AH143" s="98"/>
      <c r="AI143" s="98"/>
      <c r="AJ143" s="98"/>
      <c r="AK143" s="98"/>
      <c r="AL143" s="98"/>
      <c r="AM143" s="98"/>
      <c r="AN143" s="98"/>
      <c r="AO143" s="98"/>
      <c r="AP143" s="98"/>
      <c r="AQ143" s="98"/>
      <c r="AR143" s="98"/>
      <c r="AS143" s="98"/>
      <c r="AT143" s="98"/>
      <c r="AU143" s="98"/>
      <c r="AV143" s="98"/>
      <c r="AW143" s="98"/>
      <c r="AX143" s="98"/>
      <c r="AY143" s="98"/>
      <c r="AZ143" s="98"/>
      <c r="BA143" s="98"/>
      <c r="BB143" s="98"/>
      <c r="BC143" s="98"/>
      <c r="BD143" s="98"/>
      <c r="BE143" s="98"/>
      <c r="BF143" s="98"/>
      <c r="BG143" s="98"/>
      <c r="BH143" s="98"/>
      <c r="BI143" s="98"/>
      <c r="BJ143" s="98"/>
      <c r="BK143" s="98"/>
      <c r="BL143" s="98"/>
      <c r="BM143" s="98"/>
      <c r="BN143" s="98"/>
      <c r="BO143" s="98"/>
      <c r="BP143" s="98"/>
      <c r="BQ143" s="98"/>
      <c r="BR143" s="98"/>
      <c r="BS143" s="98"/>
      <c r="BT143" s="98"/>
      <c r="BU143" s="98"/>
      <c r="BV143" s="98"/>
      <c r="BW143" s="98"/>
      <c r="BX143" s="95"/>
      <c r="BY143" s="95"/>
      <c r="BZ143" s="95"/>
      <c r="CA143" s="95"/>
      <c r="CB143" s="95"/>
      <c r="CC143" s="95"/>
      <c r="CD143" s="95"/>
      <c r="CE143" s="95"/>
      <c r="CF143" s="95"/>
      <c r="CG143" s="95"/>
      <c r="CH143" s="95"/>
      <c r="CI143" s="95"/>
      <c r="CJ143" s="95"/>
      <c r="CK143" s="95"/>
      <c r="CL143" s="103"/>
      <c r="CM143" s="95"/>
      <c r="CN143" s="95"/>
      <c r="CO143" s="95"/>
      <c r="CP143" s="95"/>
      <c r="CQ143" s="95"/>
      <c r="CR143" s="95"/>
      <c r="CS143" s="95"/>
      <c r="CT143" s="98"/>
      <c r="CU143" s="98"/>
      <c r="CV143" s="98"/>
      <c r="CW143" s="98"/>
      <c r="CX143" s="98"/>
      <c r="CY143" s="98"/>
      <c r="CZ143" s="98"/>
      <c r="DA143" s="98"/>
      <c r="DB143" s="98"/>
      <c r="DC143" s="98"/>
      <c r="DD143" s="98"/>
      <c r="DE143" s="98"/>
      <c r="DF143" s="98"/>
      <c r="DG143" s="98"/>
      <c r="DH143" s="98"/>
      <c r="DI143" s="98"/>
      <c r="DJ143" s="98"/>
      <c r="DK143" s="98"/>
      <c r="DL143" s="98"/>
      <c r="DM143" s="98"/>
      <c r="DN143" s="98"/>
      <c r="DO143" s="98"/>
      <c r="DP143" s="98"/>
      <c r="DQ143" s="98"/>
      <c r="DR143" s="98"/>
      <c r="DS143" s="98"/>
      <c r="DT143" s="98"/>
      <c r="DU143" s="98"/>
      <c r="DV143" s="98"/>
      <c r="DW143" s="98"/>
      <c r="DX143" s="98"/>
      <c r="DY143" s="98"/>
      <c r="DZ143" s="98"/>
      <c r="EA143" s="98"/>
      <c r="EB143" s="98"/>
      <c r="EC143" s="98"/>
      <c r="ED143" s="98"/>
      <c r="EE143" s="98"/>
      <c r="EF143" s="98"/>
      <c r="EG143" s="98"/>
      <c r="EH143" s="98"/>
      <c r="EI143" s="98"/>
      <c r="EJ143" s="98"/>
      <c r="EK143" s="98"/>
      <c r="EL143" s="98"/>
      <c r="EM143" s="98"/>
      <c r="EN143" s="98"/>
      <c r="EO143" s="98"/>
      <c r="EP143" s="98"/>
      <c r="EQ143" s="98"/>
      <c r="ER143" s="98"/>
      <c r="ES143" s="98"/>
      <c r="ET143" s="98"/>
      <c r="EU143" s="98"/>
      <c r="EV143" s="98"/>
      <c r="EW143" s="98"/>
      <c r="EX143" s="98"/>
      <c r="EY143" s="98"/>
      <c r="EZ143" s="98"/>
      <c r="FA143" s="98"/>
      <c r="FB143" s="98"/>
      <c r="FC143" s="98"/>
      <c r="FD143" s="98"/>
      <c r="FE143" s="98"/>
      <c r="FF143" s="98"/>
      <c r="FG143" s="98"/>
      <c r="FH143" s="98"/>
      <c r="FI143" s="98"/>
      <c r="FJ143" s="98"/>
      <c r="FK143" s="98"/>
      <c r="FL143" s="98"/>
      <c r="FM143" s="98"/>
      <c r="FN143" s="98"/>
      <c r="FO143" s="98"/>
      <c r="FP143" s="96"/>
      <c r="FQ143" s="32"/>
      <c r="FR143" s="32"/>
      <c r="FS143" s="32"/>
      <c r="FT143" s="32"/>
      <c r="FU143" s="32"/>
      <c r="FV143" s="32"/>
      <c r="FW143" s="32"/>
      <c r="FX143" s="32"/>
      <c r="FY143" s="32"/>
      <c r="FZ143" s="32"/>
      <c r="GA143" s="32"/>
      <c r="GB143" s="32"/>
      <c r="GC143" s="32"/>
      <c r="GD143" s="32"/>
      <c r="GE143" s="32"/>
      <c r="GF143" s="32"/>
      <c r="GG143" s="32"/>
      <c r="GH143" s="32"/>
      <c r="GI143" s="32"/>
      <c r="GJ143" s="32"/>
      <c r="GK143" s="32"/>
      <c r="GL143" s="32"/>
      <c r="GM143" s="32"/>
      <c r="GN143" s="32"/>
    </row>
    <row r="144" spans="3:196" x14ac:dyDescent="0.2">
      <c r="C144" s="98"/>
      <c r="D144" s="98"/>
      <c r="E144" s="98"/>
      <c r="F144" s="98"/>
      <c r="G144" s="98"/>
      <c r="H144" s="98"/>
      <c r="I144" s="98"/>
      <c r="J144" s="98"/>
      <c r="K144" s="98"/>
      <c r="L144" s="98"/>
      <c r="M144" s="98"/>
      <c r="N144" s="98"/>
      <c r="O144" s="98"/>
      <c r="P144" s="98"/>
      <c r="Q144" s="98"/>
      <c r="R144" s="98"/>
      <c r="S144" s="98"/>
      <c r="T144" s="98"/>
      <c r="U144" s="98"/>
      <c r="V144" s="98"/>
      <c r="W144" s="98"/>
      <c r="X144" s="98"/>
      <c r="Y144" s="98"/>
      <c r="Z144" s="98"/>
      <c r="AA144" s="98"/>
      <c r="AB144" s="98"/>
      <c r="AC144" s="98"/>
      <c r="AD144" s="98"/>
      <c r="AE144" s="98"/>
      <c r="AF144" s="98"/>
      <c r="AG144" s="98"/>
      <c r="AH144" s="98"/>
      <c r="AI144" s="98"/>
      <c r="AJ144" s="98"/>
      <c r="AK144" s="98"/>
      <c r="AL144" s="98"/>
      <c r="AM144" s="98"/>
      <c r="AN144" s="98"/>
      <c r="AO144" s="98"/>
      <c r="AP144" s="98"/>
      <c r="AQ144" s="98"/>
      <c r="AR144" s="98"/>
      <c r="AS144" s="98"/>
      <c r="AT144" s="98"/>
      <c r="AU144" s="98"/>
      <c r="AV144" s="98"/>
      <c r="AW144" s="98"/>
      <c r="AX144" s="98"/>
      <c r="AY144" s="98"/>
      <c r="AZ144" s="98"/>
      <c r="BA144" s="98"/>
      <c r="BB144" s="98"/>
      <c r="BC144" s="98"/>
      <c r="BD144" s="98"/>
      <c r="BE144" s="98"/>
      <c r="BF144" s="98"/>
      <c r="BG144" s="98"/>
      <c r="BH144" s="98"/>
      <c r="BI144" s="98"/>
      <c r="BJ144" s="98"/>
      <c r="BK144" s="98"/>
      <c r="BL144" s="98"/>
      <c r="BM144" s="98"/>
      <c r="BN144" s="98"/>
      <c r="BO144" s="98"/>
      <c r="BP144" s="98"/>
      <c r="BQ144" s="98"/>
      <c r="BR144" s="98"/>
      <c r="BS144" s="98"/>
      <c r="BT144" s="98"/>
      <c r="BU144" s="98"/>
      <c r="BV144" s="98"/>
      <c r="BW144" s="98"/>
      <c r="BX144" s="95"/>
      <c r="BY144" s="95"/>
      <c r="BZ144" s="95"/>
      <c r="CA144" s="95"/>
      <c r="CB144" s="95"/>
      <c r="CC144" s="95"/>
      <c r="CD144" s="95"/>
      <c r="CE144" s="95"/>
      <c r="CF144" s="95"/>
      <c r="CG144" s="95"/>
      <c r="CH144" s="95"/>
      <c r="CI144" s="95"/>
      <c r="CJ144" s="95"/>
      <c r="CK144" s="95"/>
      <c r="CL144" s="103"/>
      <c r="CM144" s="95"/>
      <c r="CN144" s="95"/>
      <c r="CO144" s="95"/>
      <c r="CP144" s="95"/>
      <c r="CQ144" s="95"/>
      <c r="CR144" s="95"/>
      <c r="CS144" s="95"/>
      <c r="CT144" s="98"/>
      <c r="CU144" s="98"/>
      <c r="CV144" s="98"/>
      <c r="CW144" s="98"/>
      <c r="CX144" s="98"/>
      <c r="CY144" s="98"/>
      <c r="CZ144" s="98"/>
      <c r="DA144" s="98"/>
      <c r="DB144" s="98"/>
      <c r="DC144" s="98"/>
      <c r="DD144" s="98"/>
      <c r="DE144" s="98"/>
      <c r="DF144" s="98"/>
      <c r="DG144" s="98"/>
      <c r="DH144" s="98"/>
      <c r="DI144" s="98"/>
      <c r="DJ144" s="98"/>
      <c r="DK144" s="98"/>
      <c r="DL144" s="98"/>
      <c r="DM144" s="98"/>
      <c r="DN144" s="98"/>
      <c r="DO144" s="98"/>
      <c r="DP144" s="98"/>
      <c r="DQ144" s="98"/>
      <c r="DR144" s="98"/>
      <c r="DS144" s="98"/>
      <c r="DT144" s="98"/>
      <c r="DU144" s="98"/>
      <c r="DV144" s="98"/>
      <c r="DW144" s="98"/>
      <c r="DX144" s="98"/>
      <c r="DY144" s="98"/>
      <c r="DZ144" s="98"/>
      <c r="EA144" s="98"/>
      <c r="EB144" s="98"/>
      <c r="EC144" s="98"/>
      <c r="ED144" s="98"/>
      <c r="EE144" s="98"/>
      <c r="EF144" s="98"/>
      <c r="EG144" s="98"/>
      <c r="EH144" s="98"/>
      <c r="EI144" s="98"/>
      <c r="EJ144" s="98"/>
      <c r="EK144" s="98"/>
      <c r="EL144" s="98"/>
      <c r="EM144" s="98"/>
      <c r="EN144" s="98"/>
      <c r="EO144" s="98"/>
      <c r="EP144" s="98"/>
      <c r="EQ144" s="98"/>
      <c r="ER144" s="98"/>
      <c r="ES144" s="98"/>
      <c r="ET144" s="98"/>
      <c r="EU144" s="98"/>
      <c r="EV144" s="98"/>
      <c r="EW144" s="98"/>
      <c r="EX144" s="98"/>
      <c r="EY144" s="98"/>
      <c r="EZ144" s="98"/>
      <c r="FA144" s="98"/>
      <c r="FB144" s="98"/>
      <c r="FC144" s="98"/>
      <c r="FD144" s="98"/>
      <c r="FE144" s="98"/>
      <c r="FF144" s="98"/>
      <c r="FG144" s="98"/>
      <c r="FH144" s="98"/>
      <c r="FI144" s="98"/>
      <c r="FJ144" s="98"/>
      <c r="FK144" s="98"/>
      <c r="FL144" s="98"/>
      <c r="FM144" s="98"/>
      <c r="FN144" s="98"/>
      <c r="FO144" s="98"/>
      <c r="FP144" s="96"/>
      <c r="FQ144" s="32"/>
      <c r="FR144" s="32"/>
      <c r="FS144" s="32"/>
      <c r="FT144" s="32"/>
      <c r="FU144" s="32"/>
      <c r="FV144" s="32"/>
      <c r="FW144" s="32"/>
      <c r="FX144" s="32"/>
      <c r="FY144" s="32"/>
      <c r="FZ144" s="32"/>
      <c r="GA144" s="32"/>
      <c r="GB144" s="32"/>
      <c r="GC144" s="32"/>
      <c r="GD144" s="32"/>
      <c r="GE144" s="32"/>
      <c r="GF144" s="32"/>
      <c r="GG144" s="32"/>
      <c r="GH144" s="32"/>
      <c r="GI144" s="32"/>
      <c r="GJ144" s="32"/>
      <c r="GK144" s="32"/>
      <c r="GL144" s="32"/>
      <c r="GM144" s="32"/>
      <c r="GN144" s="32"/>
    </row>
    <row r="145" spans="3:196" x14ac:dyDescent="0.2">
      <c r="C145" s="98"/>
      <c r="D145" s="98"/>
      <c r="E145" s="98"/>
      <c r="F145" s="98"/>
      <c r="G145" s="98"/>
      <c r="H145" s="98"/>
      <c r="I145" s="98"/>
      <c r="J145" s="98"/>
      <c r="K145" s="98"/>
      <c r="L145" s="98"/>
      <c r="M145" s="98"/>
      <c r="N145" s="98"/>
      <c r="O145" s="98"/>
      <c r="P145" s="98"/>
      <c r="Q145" s="98"/>
      <c r="R145" s="98"/>
      <c r="S145" s="98"/>
      <c r="T145" s="98"/>
      <c r="U145" s="98"/>
      <c r="V145" s="98"/>
      <c r="W145" s="98"/>
      <c r="X145" s="98"/>
      <c r="Y145" s="98"/>
      <c r="Z145" s="98"/>
      <c r="AA145" s="98"/>
      <c r="AB145" s="98"/>
      <c r="AC145" s="98"/>
      <c r="AD145" s="98"/>
      <c r="AE145" s="98"/>
      <c r="AF145" s="98"/>
      <c r="AG145" s="98"/>
      <c r="AH145" s="98"/>
      <c r="AI145" s="98"/>
      <c r="AJ145" s="98"/>
      <c r="AK145" s="98"/>
      <c r="AL145" s="98"/>
      <c r="AM145" s="98"/>
      <c r="AN145" s="98"/>
      <c r="AO145" s="98"/>
      <c r="AP145" s="98"/>
      <c r="AQ145" s="98"/>
      <c r="AR145" s="98"/>
      <c r="AS145" s="98"/>
      <c r="AT145" s="98"/>
      <c r="AU145" s="98"/>
      <c r="AV145" s="98"/>
      <c r="AW145" s="98"/>
      <c r="AX145" s="98"/>
      <c r="AY145" s="98"/>
      <c r="AZ145" s="98"/>
      <c r="BA145" s="98"/>
      <c r="BB145" s="98"/>
      <c r="BC145" s="98"/>
      <c r="BD145" s="98"/>
      <c r="BE145" s="98"/>
      <c r="BF145" s="98"/>
      <c r="BG145" s="98"/>
      <c r="BH145" s="98"/>
      <c r="BI145" s="98"/>
      <c r="BJ145" s="98"/>
      <c r="BK145" s="98"/>
      <c r="BL145" s="98"/>
      <c r="BM145" s="98"/>
      <c r="BN145" s="98"/>
      <c r="BO145" s="98"/>
      <c r="BP145" s="98"/>
      <c r="BQ145" s="98"/>
      <c r="BR145" s="98"/>
      <c r="BS145" s="98"/>
      <c r="BT145" s="98"/>
      <c r="BU145" s="98"/>
      <c r="BV145" s="98"/>
      <c r="BW145" s="98"/>
      <c r="BX145" s="95"/>
      <c r="BY145" s="95"/>
      <c r="BZ145" s="95"/>
      <c r="CA145" s="95"/>
      <c r="CB145" s="95"/>
      <c r="CC145" s="95"/>
      <c r="CD145" s="95"/>
      <c r="CE145" s="95"/>
      <c r="CF145" s="95"/>
      <c r="CG145" s="95"/>
      <c r="CH145" s="95"/>
      <c r="CI145" s="95"/>
      <c r="CJ145" s="95"/>
      <c r="CK145" s="95"/>
      <c r="CL145" s="103"/>
      <c r="CM145" s="95"/>
      <c r="CN145" s="95"/>
      <c r="CO145" s="95"/>
      <c r="CP145" s="95"/>
      <c r="CQ145" s="95"/>
      <c r="CR145" s="95"/>
      <c r="CS145" s="95"/>
      <c r="CT145" s="98"/>
      <c r="CU145" s="98"/>
      <c r="CV145" s="98"/>
      <c r="CW145" s="98"/>
      <c r="CX145" s="98"/>
      <c r="CY145" s="98"/>
      <c r="CZ145" s="98"/>
      <c r="DA145" s="98"/>
      <c r="DB145" s="98"/>
      <c r="DC145" s="98"/>
      <c r="DD145" s="98"/>
      <c r="DE145" s="98"/>
      <c r="DF145" s="98"/>
      <c r="DG145" s="98"/>
      <c r="DH145" s="98"/>
      <c r="DI145" s="98"/>
      <c r="DJ145" s="98"/>
      <c r="DK145" s="98"/>
      <c r="DL145" s="98"/>
      <c r="DM145" s="98"/>
      <c r="DN145" s="98"/>
      <c r="DO145" s="98"/>
      <c r="DP145" s="98"/>
      <c r="DQ145" s="98"/>
      <c r="DR145" s="98"/>
      <c r="DS145" s="98"/>
      <c r="DT145" s="98"/>
      <c r="DU145" s="98"/>
      <c r="DV145" s="98"/>
      <c r="DW145" s="98"/>
      <c r="DX145" s="98"/>
      <c r="DY145" s="98"/>
      <c r="DZ145" s="98"/>
      <c r="EA145" s="98"/>
      <c r="EB145" s="98"/>
      <c r="EC145" s="98"/>
      <c r="ED145" s="98"/>
      <c r="EE145" s="98"/>
      <c r="EF145" s="98"/>
      <c r="EG145" s="98"/>
      <c r="EH145" s="98"/>
      <c r="EI145" s="98"/>
      <c r="EJ145" s="98"/>
      <c r="EK145" s="98"/>
      <c r="EL145" s="98"/>
      <c r="EM145" s="98"/>
      <c r="EN145" s="98"/>
      <c r="EO145" s="98"/>
      <c r="EP145" s="98"/>
      <c r="EQ145" s="98"/>
      <c r="ER145" s="98"/>
      <c r="ES145" s="98"/>
      <c r="ET145" s="98"/>
      <c r="EU145" s="98"/>
      <c r="EV145" s="98"/>
      <c r="EW145" s="98"/>
      <c r="EX145" s="98"/>
      <c r="EY145" s="98"/>
      <c r="EZ145" s="98"/>
      <c r="FA145" s="98"/>
      <c r="FB145" s="98"/>
      <c r="FC145" s="98"/>
      <c r="FD145" s="98"/>
      <c r="FE145" s="98"/>
      <c r="FF145" s="98"/>
      <c r="FG145" s="98"/>
      <c r="FH145" s="98"/>
      <c r="FI145" s="98"/>
      <c r="FJ145" s="98"/>
      <c r="FK145" s="98"/>
      <c r="FL145" s="98"/>
      <c r="FM145" s="98"/>
      <c r="FN145" s="98"/>
      <c r="FO145" s="98"/>
      <c r="FP145" s="96"/>
      <c r="FQ145" s="32"/>
      <c r="FR145" s="32"/>
      <c r="FS145" s="32"/>
      <c r="FT145" s="32"/>
      <c r="FU145" s="32"/>
      <c r="FV145" s="32"/>
      <c r="FW145" s="32"/>
      <c r="FX145" s="32"/>
      <c r="FY145" s="32"/>
      <c r="FZ145" s="32"/>
      <c r="GA145" s="32"/>
      <c r="GB145" s="32"/>
      <c r="GC145" s="32"/>
      <c r="GD145" s="32"/>
      <c r="GE145" s="32"/>
      <c r="GF145" s="32"/>
      <c r="GG145" s="32"/>
      <c r="GH145" s="32"/>
      <c r="GI145" s="32"/>
      <c r="GJ145" s="32"/>
      <c r="GK145" s="32"/>
      <c r="GL145" s="32"/>
      <c r="GM145" s="32"/>
      <c r="GN145" s="32"/>
    </row>
    <row r="146" spans="3:196" x14ac:dyDescent="0.2">
      <c r="C146" s="98"/>
      <c r="D146" s="98"/>
      <c r="E146" s="98"/>
      <c r="F146" s="98"/>
      <c r="G146" s="98"/>
      <c r="H146" s="98"/>
      <c r="I146" s="98"/>
      <c r="J146" s="98"/>
      <c r="K146" s="98"/>
      <c r="L146" s="98"/>
      <c r="M146" s="98"/>
      <c r="N146" s="98"/>
      <c r="O146" s="98"/>
      <c r="P146" s="98"/>
      <c r="Q146" s="98"/>
      <c r="R146" s="98"/>
      <c r="S146" s="98"/>
      <c r="T146" s="98"/>
      <c r="U146" s="98"/>
      <c r="V146" s="98"/>
      <c r="W146" s="98"/>
      <c r="X146" s="98"/>
      <c r="Y146" s="98"/>
      <c r="Z146" s="98"/>
      <c r="AA146" s="98"/>
      <c r="AB146" s="98"/>
      <c r="AC146" s="98"/>
      <c r="AD146" s="98"/>
      <c r="AE146" s="98"/>
      <c r="AF146" s="98"/>
      <c r="AG146" s="98"/>
      <c r="AH146" s="98"/>
      <c r="AI146" s="98"/>
      <c r="AJ146" s="98"/>
      <c r="AK146" s="98"/>
      <c r="AL146" s="98"/>
      <c r="AM146" s="98"/>
      <c r="AN146" s="98"/>
      <c r="AO146" s="98"/>
      <c r="AP146" s="98"/>
      <c r="AQ146" s="98"/>
      <c r="AR146" s="98"/>
      <c r="AS146" s="98"/>
      <c r="AT146" s="98"/>
      <c r="AU146" s="98"/>
      <c r="AV146" s="98"/>
      <c r="AW146" s="98"/>
      <c r="AX146" s="98"/>
      <c r="AY146" s="98"/>
      <c r="AZ146" s="98"/>
      <c r="BA146" s="98"/>
      <c r="BB146" s="98"/>
      <c r="BC146" s="98"/>
      <c r="BD146" s="98"/>
      <c r="BE146" s="98"/>
      <c r="BF146" s="98"/>
      <c r="BG146" s="98"/>
      <c r="BH146" s="98"/>
      <c r="BI146" s="98"/>
      <c r="BJ146" s="98"/>
      <c r="BK146" s="98"/>
      <c r="BL146" s="98"/>
      <c r="BM146" s="98"/>
      <c r="BN146" s="98"/>
      <c r="BO146" s="98"/>
      <c r="BP146" s="98"/>
      <c r="BQ146" s="98"/>
      <c r="BR146" s="98"/>
      <c r="BS146" s="98"/>
      <c r="BT146" s="98"/>
      <c r="BU146" s="98"/>
      <c r="BV146" s="98"/>
      <c r="BW146" s="98"/>
      <c r="BX146" s="95"/>
      <c r="BY146" s="95"/>
      <c r="BZ146" s="95"/>
      <c r="CA146" s="95"/>
      <c r="CB146" s="95"/>
      <c r="CC146" s="95"/>
      <c r="CD146" s="95"/>
      <c r="CE146" s="95"/>
      <c r="CF146" s="95"/>
      <c r="CG146" s="95"/>
      <c r="CH146" s="95"/>
      <c r="CI146" s="95"/>
      <c r="CJ146" s="95"/>
      <c r="CK146" s="95"/>
      <c r="CL146" s="103"/>
      <c r="CM146" s="95"/>
      <c r="CN146" s="95"/>
      <c r="CO146" s="95"/>
      <c r="CP146" s="95"/>
      <c r="CQ146" s="95"/>
      <c r="CR146" s="95"/>
      <c r="CS146" s="95"/>
      <c r="CT146" s="98"/>
      <c r="CU146" s="98"/>
      <c r="CV146" s="98"/>
      <c r="CW146" s="98"/>
      <c r="CX146" s="98"/>
      <c r="CY146" s="98"/>
      <c r="CZ146" s="98"/>
      <c r="DA146" s="98"/>
      <c r="DB146" s="98"/>
      <c r="DC146" s="98"/>
      <c r="DD146" s="98"/>
      <c r="DE146" s="98"/>
      <c r="DF146" s="98"/>
      <c r="DG146" s="98"/>
      <c r="DH146" s="98"/>
      <c r="DI146" s="98"/>
      <c r="DJ146" s="98"/>
      <c r="DK146" s="98"/>
      <c r="DL146" s="98"/>
      <c r="DM146" s="98"/>
      <c r="DN146" s="98"/>
      <c r="DO146" s="98"/>
      <c r="DP146" s="98"/>
      <c r="DQ146" s="98"/>
      <c r="DR146" s="98"/>
      <c r="DS146" s="98"/>
      <c r="DT146" s="98"/>
      <c r="DU146" s="98"/>
      <c r="DV146" s="98"/>
      <c r="DW146" s="98"/>
      <c r="DX146" s="98"/>
      <c r="DY146" s="98"/>
      <c r="DZ146" s="98"/>
      <c r="EA146" s="98"/>
      <c r="EB146" s="98"/>
      <c r="EC146" s="98"/>
      <c r="ED146" s="98"/>
      <c r="EE146" s="98"/>
      <c r="EF146" s="98"/>
      <c r="EG146" s="98"/>
      <c r="EH146" s="98"/>
      <c r="EI146" s="98"/>
      <c r="EJ146" s="98"/>
      <c r="EK146" s="98"/>
      <c r="EL146" s="98"/>
      <c r="EM146" s="98"/>
      <c r="EN146" s="98"/>
      <c r="EO146" s="98"/>
      <c r="EP146" s="98"/>
      <c r="EQ146" s="98"/>
      <c r="ER146" s="98"/>
      <c r="ES146" s="98"/>
      <c r="ET146" s="98"/>
      <c r="EU146" s="98"/>
      <c r="EV146" s="98"/>
      <c r="EW146" s="98"/>
      <c r="EX146" s="98"/>
      <c r="EY146" s="98"/>
      <c r="EZ146" s="98"/>
      <c r="FA146" s="98"/>
      <c r="FB146" s="98"/>
      <c r="FC146" s="98"/>
      <c r="FD146" s="98"/>
      <c r="FE146" s="98"/>
      <c r="FF146" s="98"/>
      <c r="FG146" s="98"/>
      <c r="FH146" s="98"/>
      <c r="FI146" s="98"/>
      <c r="FJ146" s="98"/>
      <c r="FK146" s="98"/>
      <c r="FL146" s="98"/>
      <c r="FM146" s="98"/>
      <c r="FN146" s="98"/>
      <c r="FO146" s="98"/>
      <c r="FP146" s="96"/>
      <c r="FQ146" s="32"/>
      <c r="FR146" s="32"/>
      <c r="FS146" s="32"/>
      <c r="FT146" s="32"/>
      <c r="FU146" s="32"/>
      <c r="FV146" s="32"/>
      <c r="FW146" s="32"/>
      <c r="FX146" s="32"/>
      <c r="FY146" s="32"/>
      <c r="FZ146" s="32"/>
      <c r="GA146" s="32"/>
      <c r="GB146" s="32"/>
      <c r="GC146" s="32"/>
      <c r="GD146" s="32"/>
      <c r="GE146" s="32"/>
      <c r="GF146" s="32"/>
      <c r="GG146" s="32"/>
      <c r="GH146" s="32"/>
      <c r="GI146" s="32"/>
      <c r="GJ146" s="32"/>
      <c r="GK146" s="32"/>
      <c r="GL146" s="32"/>
      <c r="GM146" s="32"/>
      <c r="GN146" s="32"/>
    </row>
    <row r="147" spans="3:196" x14ac:dyDescent="0.2">
      <c r="C147" s="98"/>
      <c r="D147" s="98"/>
      <c r="E147" s="98"/>
      <c r="F147" s="98"/>
      <c r="G147" s="98"/>
      <c r="H147" s="98"/>
      <c r="I147" s="98"/>
      <c r="J147" s="98"/>
      <c r="K147" s="98"/>
      <c r="L147" s="98"/>
      <c r="M147" s="98"/>
      <c r="N147" s="98"/>
      <c r="O147" s="98"/>
      <c r="P147" s="98"/>
      <c r="Q147" s="98"/>
      <c r="R147" s="98"/>
      <c r="S147" s="98"/>
      <c r="T147" s="98"/>
      <c r="U147" s="98"/>
      <c r="V147" s="98"/>
      <c r="W147" s="98"/>
      <c r="X147" s="98"/>
      <c r="Y147" s="98"/>
      <c r="Z147" s="98"/>
      <c r="AA147" s="98"/>
      <c r="AB147" s="98"/>
      <c r="AC147" s="98"/>
      <c r="AD147" s="98"/>
      <c r="AE147" s="98"/>
      <c r="AF147" s="98"/>
      <c r="AG147" s="98"/>
      <c r="AH147" s="98"/>
      <c r="AI147" s="98"/>
      <c r="AJ147" s="98"/>
      <c r="AK147" s="98"/>
      <c r="AL147" s="98"/>
      <c r="AM147" s="98"/>
      <c r="AN147" s="98"/>
      <c r="AO147" s="98"/>
      <c r="AP147" s="98"/>
      <c r="AQ147" s="98"/>
      <c r="AR147" s="98"/>
      <c r="AS147" s="98"/>
      <c r="AT147" s="98"/>
      <c r="AU147" s="98"/>
      <c r="AV147" s="98"/>
      <c r="AW147" s="98"/>
      <c r="AX147" s="98"/>
      <c r="AY147" s="98"/>
      <c r="AZ147" s="98"/>
      <c r="BA147" s="98"/>
      <c r="BB147" s="98"/>
      <c r="BC147" s="98"/>
      <c r="BD147" s="98"/>
      <c r="BE147" s="98"/>
      <c r="BF147" s="98"/>
      <c r="BG147" s="98"/>
      <c r="BH147" s="98"/>
      <c r="BI147" s="98"/>
      <c r="BJ147" s="98"/>
      <c r="BK147" s="98"/>
      <c r="BL147" s="98"/>
      <c r="BM147" s="98"/>
      <c r="BN147" s="98"/>
      <c r="BO147" s="98"/>
      <c r="BP147" s="98"/>
      <c r="BQ147" s="98"/>
      <c r="BR147" s="98"/>
      <c r="BS147" s="98"/>
      <c r="BT147" s="98"/>
      <c r="BU147" s="98"/>
      <c r="BV147" s="98"/>
      <c r="BW147" s="98"/>
      <c r="BX147" s="95"/>
      <c r="BY147" s="95"/>
      <c r="BZ147" s="95"/>
      <c r="CA147" s="95"/>
      <c r="CB147" s="95"/>
      <c r="CC147" s="95"/>
      <c r="CD147" s="95"/>
      <c r="CE147" s="95"/>
      <c r="CF147" s="95"/>
      <c r="CG147" s="95"/>
      <c r="CH147" s="95"/>
      <c r="CI147" s="95"/>
      <c r="CJ147" s="95"/>
      <c r="CK147" s="95"/>
      <c r="CL147" s="103"/>
      <c r="CM147" s="95"/>
      <c r="CN147" s="95"/>
      <c r="CO147" s="95"/>
      <c r="CP147" s="95"/>
      <c r="CQ147" s="95"/>
      <c r="CR147" s="95"/>
      <c r="CS147" s="95"/>
      <c r="CT147" s="98"/>
      <c r="CU147" s="98"/>
      <c r="CV147" s="98"/>
      <c r="CW147" s="98"/>
      <c r="CX147" s="98"/>
      <c r="CY147" s="98"/>
      <c r="CZ147" s="98"/>
      <c r="DA147" s="98"/>
      <c r="DB147" s="98"/>
      <c r="DC147" s="98"/>
      <c r="DD147" s="98"/>
      <c r="DE147" s="98"/>
      <c r="DF147" s="98"/>
      <c r="DG147" s="98"/>
      <c r="DH147" s="98"/>
      <c r="DI147" s="98"/>
      <c r="DJ147" s="98"/>
      <c r="DK147" s="98"/>
      <c r="DL147" s="98"/>
      <c r="DM147" s="98"/>
      <c r="DN147" s="98"/>
      <c r="DO147" s="98"/>
      <c r="DP147" s="98"/>
      <c r="DQ147" s="98"/>
      <c r="DR147" s="98"/>
      <c r="DS147" s="98"/>
      <c r="DT147" s="98"/>
      <c r="DU147" s="98"/>
      <c r="DV147" s="98"/>
      <c r="DW147" s="98"/>
      <c r="DX147" s="98"/>
      <c r="DY147" s="98"/>
      <c r="DZ147" s="98"/>
      <c r="EA147" s="98"/>
      <c r="EB147" s="98"/>
      <c r="EC147" s="98"/>
      <c r="ED147" s="98"/>
      <c r="EE147" s="98"/>
      <c r="EF147" s="98"/>
      <c r="EG147" s="98"/>
      <c r="EH147" s="98"/>
      <c r="EI147" s="98"/>
      <c r="EJ147" s="98"/>
      <c r="EK147" s="98"/>
      <c r="EL147" s="98"/>
      <c r="EM147" s="98"/>
      <c r="EN147" s="98"/>
      <c r="EO147" s="98"/>
      <c r="EP147" s="98"/>
      <c r="EQ147" s="98"/>
      <c r="ER147" s="98"/>
      <c r="ES147" s="98"/>
      <c r="ET147" s="98"/>
      <c r="EU147" s="98"/>
      <c r="EV147" s="98"/>
      <c r="EW147" s="98"/>
      <c r="EX147" s="98"/>
      <c r="EY147" s="98"/>
      <c r="EZ147" s="98"/>
      <c r="FA147" s="98"/>
      <c r="FB147" s="98"/>
      <c r="FC147" s="98"/>
      <c r="FD147" s="98"/>
      <c r="FE147" s="98"/>
      <c r="FF147" s="98"/>
      <c r="FG147" s="98"/>
      <c r="FH147" s="98"/>
      <c r="FI147" s="98"/>
      <c r="FJ147" s="98"/>
      <c r="FK147" s="98"/>
      <c r="FL147" s="98"/>
      <c r="FM147" s="98"/>
      <c r="FN147" s="98"/>
      <c r="FO147" s="98"/>
      <c r="FP147" s="96"/>
      <c r="FQ147" s="32"/>
      <c r="FR147" s="32"/>
      <c r="FS147" s="32"/>
      <c r="FT147" s="32"/>
      <c r="FU147" s="32"/>
      <c r="FV147" s="32"/>
      <c r="FW147" s="32"/>
      <c r="FX147" s="32"/>
      <c r="FY147" s="32"/>
      <c r="FZ147" s="32"/>
      <c r="GA147" s="32"/>
      <c r="GB147" s="32"/>
      <c r="GC147" s="32"/>
      <c r="GD147" s="32"/>
      <c r="GE147" s="32"/>
      <c r="GF147" s="32"/>
      <c r="GG147" s="32"/>
      <c r="GH147" s="32"/>
      <c r="GI147" s="32"/>
      <c r="GJ147" s="32"/>
      <c r="GK147" s="32"/>
      <c r="GL147" s="32"/>
      <c r="GM147" s="32"/>
      <c r="GN147" s="32"/>
    </row>
    <row r="148" spans="3:196" x14ac:dyDescent="0.2">
      <c r="C148" s="98"/>
      <c r="D148" s="98"/>
      <c r="E148" s="98"/>
      <c r="F148" s="98"/>
      <c r="G148" s="98"/>
      <c r="H148" s="98"/>
      <c r="I148" s="98"/>
      <c r="J148" s="98"/>
      <c r="K148" s="98"/>
      <c r="L148" s="98"/>
      <c r="M148" s="98"/>
      <c r="N148" s="98"/>
      <c r="O148" s="98"/>
      <c r="P148" s="98"/>
      <c r="Q148" s="98"/>
      <c r="R148" s="98"/>
      <c r="S148" s="98"/>
      <c r="T148" s="98"/>
      <c r="U148" s="98"/>
      <c r="V148" s="98"/>
      <c r="W148" s="98"/>
      <c r="X148" s="98"/>
      <c r="Y148" s="98"/>
      <c r="Z148" s="98"/>
      <c r="AA148" s="98"/>
      <c r="AB148" s="98"/>
      <c r="AC148" s="98"/>
      <c r="AD148" s="98"/>
      <c r="AE148" s="98"/>
      <c r="AF148" s="98"/>
      <c r="AG148" s="98"/>
      <c r="AH148" s="98"/>
      <c r="AI148" s="98"/>
      <c r="AJ148" s="98"/>
      <c r="AK148" s="98"/>
      <c r="AL148" s="98"/>
      <c r="AM148" s="98"/>
      <c r="AN148" s="98"/>
      <c r="AO148" s="98"/>
      <c r="AP148" s="98"/>
      <c r="AQ148" s="98"/>
      <c r="AR148" s="98"/>
      <c r="AS148" s="98"/>
      <c r="AT148" s="98"/>
      <c r="AU148" s="98"/>
      <c r="AV148" s="98"/>
      <c r="AW148" s="98"/>
      <c r="AX148" s="98"/>
      <c r="AY148" s="98"/>
      <c r="AZ148" s="98"/>
      <c r="BA148" s="98"/>
      <c r="BB148" s="98"/>
      <c r="BC148" s="98"/>
      <c r="BD148" s="98"/>
      <c r="BE148" s="98"/>
      <c r="BF148" s="98"/>
      <c r="BG148" s="98"/>
      <c r="BH148" s="98"/>
      <c r="BI148" s="98"/>
      <c r="BJ148" s="98"/>
      <c r="BK148" s="98"/>
      <c r="BL148" s="98"/>
      <c r="BM148" s="98"/>
      <c r="BN148" s="98"/>
      <c r="BO148" s="98"/>
      <c r="BP148" s="98"/>
      <c r="BQ148" s="98"/>
      <c r="BR148" s="98"/>
      <c r="BS148" s="98"/>
      <c r="BT148" s="98"/>
      <c r="BU148" s="98"/>
      <c r="BV148" s="98"/>
      <c r="BW148" s="98"/>
      <c r="BX148" s="95"/>
      <c r="BY148" s="95"/>
      <c r="BZ148" s="95"/>
      <c r="CA148" s="95"/>
      <c r="CB148" s="95"/>
      <c r="CC148" s="95"/>
      <c r="CD148" s="95"/>
      <c r="CE148" s="95"/>
      <c r="CF148" s="95"/>
      <c r="CG148" s="95"/>
      <c r="CH148" s="95"/>
      <c r="CI148" s="95"/>
      <c r="CJ148" s="95"/>
      <c r="CK148" s="95"/>
      <c r="CL148" s="103"/>
      <c r="CM148" s="95"/>
      <c r="CN148" s="95"/>
      <c r="CO148" s="95"/>
      <c r="CP148" s="95"/>
      <c r="CQ148" s="95"/>
      <c r="CR148" s="95"/>
      <c r="CS148" s="95"/>
      <c r="CT148" s="98"/>
      <c r="CU148" s="98"/>
      <c r="CV148" s="98"/>
      <c r="CW148" s="98"/>
      <c r="CX148" s="98"/>
      <c r="CY148" s="98"/>
      <c r="CZ148" s="98"/>
      <c r="DA148" s="98"/>
      <c r="DB148" s="98"/>
      <c r="DC148" s="98"/>
      <c r="DD148" s="98"/>
      <c r="DE148" s="98"/>
      <c r="DF148" s="98"/>
      <c r="DG148" s="98"/>
      <c r="DH148" s="98"/>
      <c r="DI148" s="98"/>
      <c r="DJ148" s="98"/>
      <c r="DK148" s="98"/>
      <c r="DL148" s="98"/>
      <c r="DM148" s="98"/>
      <c r="DN148" s="98"/>
      <c r="DO148" s="98"/>
      <c r="DP148" s="98"/>
      <c r="DQ148" s="98"/>
      <c r="DR148" s="98"/>
      <c r="DS148" s="98"/>
      <c r="DT148" s="98"/>
      <c r="DU148" s="98"/>
      <c r="DV148" s="98"/>
      <c r="DW148" s="98"/>
      <c r="DX148" s="98"/>
      <c r="DY148" s="98"/>
      <c r="DZ148" s="98"/>
      <c r="EA148" s="98"/>
      <c r="EB148" s="98"/>
      <c r="EC148" s="98"/>
      <c r="ED148" s="98"/>
      <c r="EE148" s="98"/>
      <c r="EF148" s="98"/>
      <c r="EG148" s="98"/>
      <c r="EH148" s="98"/>
      <c r="EI148" s="98"/>
      <c r="EJ148" s="98"/>
      <c r="EK148" s="98"/>
      <c r="EL148" s="98"/>
      <c r="EM148" s="98"/>
      <c r="EN148" s="98"/>
      <c r="EO148" s="98"/>
      <c r="EP148" s="98"/>
      <c r="EQ148" s="98"/>
      <c r="ER148" s="98"/>
      <c r="ES148" s="98"/>
      <c r="ET148" s="98"/>
      <c r="EU148" s="98"/>
      <c r="EV148" s="98"/>
      <c r="EW148" s="98"/>
      <c r="EX148" s="98"/>
      <c r="EY148" s="98"/>
      <c r="EZ148" s="98"/>
      <c r="FA148" s="98"/>
      <c r="FB148" s="98"/>
      <c r="FC148" s="98"/>
      <c r="FD148" s="98"/>
      <c r="FE148" s="98"/>
      <c r="FF148" s="98"/>
      <c r="FG148" s="98"/>
      <c r="FH148" s="98"/>
      <c r="FI148" s="98"/>
      <c r="FJ148" s="98"/>
      <c r="FK148" s="98"/>
      <c r="FL148" s="98"/>
      <c r="FM148" s="98"/>
      <c r="FN148" s="98"/>
      <c r="FO148" s="98"/>
      <c r="FP148" s="96"/>
      <c r="FQ148" s="32"/>
      <c r="FR148" s="32"/>
      <c r="FS148" s="32"/>
      <c r="FT148" s="32"/>
      <c r="FU148" s="32"/>
      <c r="FV148" s="32"/>
      <c r="FW148" s="32"/>
      <c r="FX148" s="32"/>
      <c r="FY148" s="32"/>
      <c r="FZ148" s="32"/>
      <c r="GA148" s="32"/>
      <c r="GB148" s="32"/>
      <c r="GC148" s="32"/>
      <c r="GD148" s="32"/>
      <c r="GE148" s="32"/>
      <c r="GF148" s="32"/>
      <c r="GG148" s="32"/>
      <c r="GH148" s="32"/>
      <c r="GI148" s="32"/>
      <c r="GJ148" s="32"/>
      <c r="GK148" s="32"/>
      <c r="GL148" s="32"/>
      <c r="GM148" s="32"/>
      <c r="GN148" s="32"/>
    </row>
    <row r="149" spans="3:196" x14ac:dyDescent="0.2">
      <c r="C149" s="98"/>
      <c r="D149" s="98"/>
      <c r="E149" s="98"/>
      <c r="F149" s="98"/>
      <c r="G149" s="98"/>
      <c r="H149" s="98"/>
      <c r="I149" s="98"/>
      <c r="J149" s="98"/>
      <c r="K149" s="98"/>
      <c r="L149" s="98"/>
      <c r="M149" s="98"/>
      <c r="N149" s="98"/>
      <c r="O149" s="98"/>
      <c r="P149" s="98"/>
      <c r="Q149" s="98"/>
      <c r="R149" s="98"/>
      <c r="S149" s="98"/>
      <c r="T149" s="98"/>
      <c r="U149" s="98"/>
      <c r="V149" s="98"/>
      <c r="W149" s="98"/>
      <c r="X149" s="98"/>
      <c r="Y149" s="98"/>
      <c r="Z149" s="98"/>
      <c r="AA149" s="98"/>
      <c r="AB149" s="98"/>
      <c r="AC149" s="98"/>
      <c r="AD149" s="98"/>
      <c r="AE149" s="98"/>
      <c r="AF149" s="98"/>
      <c r="AG149" s="98"/>
      <c r="AH149" s="98"/>
      <c r="AI149" s="98"/>
      <c r="AJ149" s="98"/>
      <c r="AK149" s="98"/>
      <c r="AL149" s="98"/>
      <c r="AM149" s="98"/>
      <c r="AN149" s="98"/>
      <c r="AO149" s="98"/>
      <c r="AP149" s="98"/>
      <c r="AQ149" s="98"/>
      <c r="AR149" s="98"/>
      <c r="AS149" s="98"/>
      <c r="AT149" s="98"/>
      <c r="AU149" s="98"/>
      <c r="AV149" s="98"/>
      <c r="AW149" s="98"/>
      <c r="AX149" s="98"/>
      <c r="AY149" s="98"/>
      <c r="AZ149" s="98"/>
      <c r="BA149" s="98"/>
      <c r="BB149" s="98"/>
      <c r="BC149" s="98"/>
      <c r="BD149" s="98"/>
      <c r="BE149" s="98"/>
      <c r="BF149" s="98"/>
      <c r="BG149" s="98"/>
      <c r="BH149" s="98"/>
      <c r="BI149" s="98"/>
      <c r="BJ149" s="98"/>
      <c r="BK149" s="98"/>
      <c r="BL149" s="98"/>
      <c r="BM149" s="98"/>
      <c r="BN149" s="98"/>
      <c r="BO149" s="98"/>
      <c r="BP149" s="98"/>
      <c r="BQ149" s="98"/>
      <c r="BR149" s="98"/>
      <c r="BS149" s="98"/>
      <c r="BT149" s="98"/>
      <c r="BU149" s="98"/>
      <c r="BV149" s="98"/>
      <c r="BW149" s="98"/>
      <c r="BX149" s="95"/>
      <c r="BY149" s="95"/>
      <c r="BZ149" s="95"/>
      <c r="CA149" s="95"/>
      <c r="CB149" s="95"/>
      <c r="CC149" s="95"/>
      <c r="CD149" s="95"/>
      <c r="CE149" s="95"/>
      <c r="CF149" s="95"/>
      <c r="CG149" s="95"/>
      <c r="CH149" s="95"/>
      <c r="CI149" s="95"/>
      <c r="CJ149" s="95"/>
      <c r="CK149" s="95"/>
      <c r="CL149" s="103"/>
      <c r="CM149" s="95"/>
      <c r="CN149" s="95"/>
      <c r="CO149" s="95"/>
      <c r="CP149" s="95"/>
      <c r="CQ149" s="95"/>
      <c r="CR149" s="95"/>
      <c r="CS149" s="95"/>
      <c r="CT149" s="98"/>
      <c r="CU149" s="98"/>
      <c r="CV149" s="98"/>
      <c r="CW149" s="98"/>
      <c r="CX149" s="98"/>
      <c r="CY149" s="98"/>
      <c r="CZ149" s="98"/>
      <c r="DA149" s="98"/>
      <c r="DB149" s="98"/>
      <c r="DC149" s="98"/>
      <c r="DD149" s="98"/>
      <c r="DE149" s="98"/>
      <c r="DF149" s="98"/>
      <c r="DG149" s="98"/>
      <c r="DH149" s="98"/>
      <c r="DI149" s="98"/>
      <c r="DJ149" s="98"/>
      <c r="DK149" s="98"/>
      <c r="DL149" s="98"/>
      <c r="DM149" s="98"/>
      <c r="DN149" s="98"/>
      <c r="DO149" s="98"/>
      <c r="DP149" s="98"/>
      <c r="DQ149" s="98"/>
      <c r="DR149" s="98"/>
      <c r="DS149" s="98"/>
      <c r="DT149" s="98"/>
      <c r="DU149" s="98"/>
      <c r="DV149" s="98"/>
      <c r="DW149" s="98"/>
      <c r="DX149" s="98"/>
      <c r="DY149" s="98"/>
      <c r="DZ149" s="98"/>
      <c r="EA149" s="98"/>
      <c r="EB149" s="98"/>
      <c r="EC149" s="98"/>
      <c r="ED149" s="98"/>
      <c r="EE149" s="98"/>
      <c r="EF149" s="98"/>
      <c r="EG149" s="98"/>
      <c r="EH149" s="98"/>
      <c r="EI149" s="98"/>
      <c r="EJ149" s="98"/>
      <c r="EK149" s="98"/>
      <c r="EL149" s="98"/>
      <c r="EM149" s="98"/>
      <c r="EN149" s="98"/>
      <c r="EO149" s="98"/>
      <c r="EP149" s="98"/>
      <c r="EQ149" s="98"/>
      <c r="ER149" s="98"/>
      <c r="ES149" s="98"/>
      <c r="ET149" s="98"/>
      <c r="EU149" s="98"/>
      <c r="EV149" s="98"/>
      <c r="EW149" s="98"/>
      <c r="EX149" s="98"/>
      <c r="EY149" s="98"/>
      <c r="EZ149" s="98"/>
      <c r="FA149" s="98"/>
      <c r="FB149" s="98"/>
      <c r="FC149" s="98"/>
      <c r="FD149" s="98"/>
      <c r="FE149" s="98"/>
      <c r="FF149" s="98"/>
      <c r="FG149" s="98"/>
      <c r="FH149" s="98"/>
      <c r="FI149" s="98"/>
      <c r="FJ149" s="98"/>
      <c r="FK149" s="98"/>
      <c r="FL149" s="98"/>
      <c r="FM149" s="98"/>
      <c r="FN149" s="98"/>
      <c r="FO149" s="98"/>
      <c r="FP149" s="96"/>
      <c r="FQ149" s="32"/>
      <c r="FR149" s="32"/>
      <c r="FS149" s="32"/>
      <c r="FT149" s="32"/>
      <c r="FU149" s="32"/>
      <c r="FV149" s="32"/>
      <c r="FW149" s="32"/>
      <c r="FX149" s="32"/>
      <c r="FY149" s="32"/>
      <c r="FZ149" s="32"/>
      <c r="GA149" s="32"/>
      <c r="GB149" s="32"/>
      <c r="GC149" s="32"/>
      <c r="GD149" s="32"/>
      <c r="GE149" s="32"/>
      <c r="GF149" s="32"/>
      <c r="GG149" s="32"/>
      <c r="GH149" s="32"/>
      <c r="GI149" s="32"/>
      <c r="GJ149" s="32"/>
      <c r="GK149" s="32"/>
      <c r="GL149" s="32"/>
      <c r="GM149" s="32"/>
      <c r="GN149" s="32"/>
    </row>
    <row r="150" spans="3:196" x14ac:dyDescent="0.2">
      <c r="C150" s="98"/>
      <c r="D150" s="98"/>
      <c r="E150" s="98"/>
      <c r="F150" s="98"/>
      <c r="G150" s="98"/>
      <c r="H150" s="98"/>
      <c r="I150" s="98"/>
      <c r="J150" s="98"/>
      <c r="K150" s="98"/>
      <c r="L150" s="98"/>
      <c r="M150" s="98"/>
      <c r="N150" s="98"/>
      <c r="O150" s="98"/>
      <c r="P150" s="98"/>
      <c r="Q150" s="98"/>
      <c r="R150" s="98"/>
      <c r="S150" s="98"/>
      <c r="T150" s="98"/>
      <c r="U150" s="98"/>
      <c r="V150" s="98"/>
      <c r="W150" s="98"/>
      <c r="X150" s="98"/>
      <c r="Y150" s="98"/>
      <c r="Z150" s="98"/>
      <c r="AA150" s="98"/>
      <c r="AB150" s="98"/>
      <c r="AC150" s="98"/>
      <c r="AD150" s="98"/>
      <c r="AE150" s="98"/>
      <c r="AF150" s="98"/>
      <c r="AG150" s="98"/>
      <c r="AH150" s="98"/>
      <c r="AI150" s="98"/>
      <c r="AJ150" s="98"/>
      <c r="AK150" s="98"/>
      <c r="AL150" s="98"/>
      <c r="AM150" s="98"/>
      <c r="AN150" s="98"/>
      <c r="AO150" s="98"/>
      <c r="AP150" s="98"/>
      <c r="AQ150" s="98"/>
      <c r="AR150" s="98"/>
      <c r="AS150" s="98"/>
      <c r="AT150" s="98"/>
      <c r="AU150" s="98"/>
      <c r="AV150" s="98"/>
      <c r="AW150" s="98"/>
      <c r="AX150" s="98"/>
      <c r="AY150" s="98"/>
      <c r="AZ150" s="98"/>
      <c r="BA150" s="98"/>
      <c r="BB150" s="98"/>
      <c r="BC150" s="98"/>
      <c r="BD150" s="98"/>
      <c r="BE150" s="98"/>
      <c r="BF150" s="98"/>
      <c r="BG150" s="98"/>
      <c r="BH150" s="98"/>
      <c r="BI150" s="98"/>
      <c r="BJ150" s="98"/>
      <c r="BK150" s="98"/>
      <c r="BL150" s="98"/>
      <c r="BM150" s="98"/>
      <c r="BN150" s="98"/>
      <c r="BO150" s="98"/>
      <c r="BP150" s="98"/>
      <c r="BQ150" s="98"/>
      <c r="BR150" s="98"/>
      <c r="BS150" s="98"/>
      <c r="BT150" s="98"/>
      <c r="BU150" s="98"/>
      <c r="BV150" s="98"/>
      <c r="BW150" s="98"/>
      <c r="BX150" s="95"/>
      <c r="BY150" s="95"/>
      <c r="BZ150" s="95"/>
      <c r="CA150" s="95"/>
      <c r="CB150" s="95"/>
      <c r="CC150" s="95"/>
      <c r="CD150" s="95"/>
      <c r="CE150" s="95"/>
      <c r="CF150" s="95"/>
      <c r="CG150" s="95"/>
      <c r="CH150" s="95"/>
      <c r="CI150" s="95"/>
      <c r="CJ150" s="95"/>
      <c r="CK150" s="95"/>
      <c r="CL150" s="103"/>
      <c r="CM150" s="95"/>
      <c r="CN150" s="95"/>
      <c r="CO150" s="95"/>
      <c r="CP150" s="95"/>
      <c r="CQ150" s="95"/>
      <c r="CR150" s="95"/>
      <c r="CS150" s="95"/>
      <c r="CT150" s="98"/>
      <c r="CU150" s="98"/>
      <c r="CV150" s="98"/>
      <c r="CW150" s="98"/>
      <c r="CX150" s="98"/>
      <c r="CY150" s="98"/>
      <c r="CZ150" s="98"/>
      <c r="DA150" s="98"/>
      <c r="DB150" s="98"/>
      <c r="DC150" s="98"/>
      <c r="DD150" s="98"/>
      <c r="DE150" s="98"/>
      <c r="DF150" s="98"/>
      <c r="DG150" s="98"/>
      <c r="DH150" s="98"/>
      <c r="DI150" s="98"/>
      <c r="DJ150" s="98"/>
      <c r="DK150" s="98"/>
      <c r="DL150" s="98"/>
      <c r="DM150" s="98"/>
      <c r="DN150" s="98"/>
      <c r="DO150" s="98"/>
      <c r="DP150" s="98"/>
      <c r="DQ150" s="98"/>
      <c r="DR150" s="98"/>
      <c r="DS150" s="98"/>
      <c r="DT150" s="98"/>
      <c r="DU150" s="98"/>
      <c r="DV150" s="98"/>
      <c r="DW150" s="98"/>
      <c r="DX150" s="98"/>
      <c r="DY150" s="98"/>
      <c r="DZ150" s="98"/>
      <c r="EA150" s="98"/>
      <c r="EB150" s="98"/>
      <c r="EC150" s="98"/>
      <c r="ED150" s="98"/>
      <c r="EE150" s="98"/>
      <c r="EF150" s="98"/>
      <c r="EG150" s="98"/>
      <c r="EH150" s="98"/>
      <c r="EI150" s="98"/>
      <c r="EJ150" s="98"/>
      <c r="EK150" s="98"/>
      <c r="EL150" s="98"/>
      <c r="EM150" s="98"/>
      <c r="EN150" s="98"/>
      <c r="EO150" s="98"/>
      <c r="EP150" s="98"/>
      <c r="EQ150" s="98"/>
      <c r="ER150" s="98"/>
      <c r="ES150" s="98"/>
      <c r="ET150" s="98"/>
      <c r="EU150" s="98"/>
      <c r="EV150" s="98"/>
      <c r="EW150" s="98"/>
      <c r="EX150" s="98"/>
      <c r="EY150" s="98"/>
      <c r="EZ150" s="98"/>
      <c r="FA150" s="98"/>
      <c r="FB150" s="98"/>
      <c r="FC150" s="98"/>
      <c r="FD150" s="98"/>
      <c r="FE150" s="98"/>
      <c r="FF150" s="98"/>
      <c r="FG150" s="98"/>
      <c r="FH150" s="98"/>
      <c r="FI150" s="98"/>
      <c r="FJ150" s="98"/>
      <c r="FK150" s="98"/>
      <c r="FL150" s="98"/>
      <c r="FM150" s="98"/>
      <c r="FN150" s="98"/>
      <c r="FO150" s="98"/>
      <c r="FP150" s="96"/>
      <c r="FQ150" s="32"/>
      <c r="FR150" s="32"/>
      <c r="FS150" s="32"/>
      <c r="FT150" s="32"/>
      <c r="FU150" s="32"/>
      <c r="FV150" s="32"/>
      <c r="FW150" s="32"/>
      <c r="FX150" s="32"/>
      <c r="FY150" s="32"/>
      <c r="FZ150" s="32"/>
      <c r="GA150" s="32"/>
      <c r="GB150" s="32"/>
      <c r="GC150" s="32"/>
      <c r="GD150" s="32"/>
      <c r="GE150" s="32"/>
      <c r="GF150" s="32"/>
      <c r="GG150" s="32"/>
      <c r="GH150" s="32"/>
      <c r="GI150" s="32"/>
      <c r="GJ150" s="32"/>
      <c r="GK150" s="32"/>
      <c r="GL150" s="32"/>
      <c r="GM150" s="32"/>
      <c r="GN150" s="32"/>
    </row>
    <row r="151" spans="3:196" x14ac:dyDescent="0.2">
      <c r="C151" s="98"/>
      <c r="D151" s="98"/>
      <c r="E151" s="98"/>
      <c r="F151" s="98"/>
      <c r="G151" s="98"/>
      <c r="H151" s="98"/>
      <c r="I151" s="98"/>
      <c r="J151" s="98"/>
      <c r="K151" s="98"/>
      <c r="L151" s="98"/>
      <c r="M151" s="98"/>
      <c r="N151" s="98"/>
      <c r="O151" s="98"/>
      <c r="P151" s="98"/>
      <c r="Q151" s="98"/>
      <c r="R151" s="98"/>
      <c r="S151" s="98"/>
      <c r="T151" s="98"/>
      <c r="U151" s="98"/>
      <c r="V151" s="98"/>
      <c r="W151" s="98"/>
      <c r="X151" s="98"/>
      <c r="Y151" s="98"/>
      <c r="Z151" s="98"/>
      <c r="AA151" s="98"/>
      <c r="AB151" s="98"/>
      <c r="AC151" s="98"/>
      <c r="AD151" s="98"/>
      <c r="AE151" s="98"/>
      <c r="AF151" s="98"/>
      <c r="AG151" s="98"/>
      <c r="AH151" s="98"/>
      <c r="AI151" s="98"/>
      <c r="AJ151" s="98"/>
      <c r="AK151" s="98"/>
      <c r="AL151" s="98"/>
      <c r="AM151" s="98"/>
      <c r="AN151" s="98"/>
      <c r="AO151" s="98"/>
      <c r="AP151" s="98"/>
      <c r="AQ151" s="98"/>
      <c r="AR151" s="98"/>
      <c r="AS151" s="98"/>
      <c r="AT151" s="98"/>
      <c r="AU151" s="98"/>
      <c r="AV151" s="98"/>
      <c r="AW151" s="98"/>
      <c r="AX151" s="98"/>
      <c r="AY151" s="98"/>
      <c r="AZ151" s="98"/>
      <c r="BA151" s="98"/>
      <c r="BB151" s="98"/>
      <c r="BC151" s="98"/>
      <c r="BD151" s="98"/>
      <c r="BE151" s="98"/>
      <c r="BF151" s="98"/>
      <c r="BG151" s="98"/>
      <c r="BH151" s="98"/>
      <c r="BI151" s="98"/>
      <c r="BJ151" s="98"/>
      <c r="BK151" s="98"/>
      <c r="BL151" s="98"/>
      <c r="BM151" s="98"/>
      <c r="BN151" s="98"/>
      <c r="BO151" s="98"/>
      <c r="BP151" s="98"/>
      <c r="BQ151" s="98"/>
      <c r="BR151" s="98"/>
      <c r="BS151" s="98"/>
      <c r="BT151" s="98"/>
      <c r="BU151" s="98"/>
      <c r="BV151" s="98"/>
      <c r="BW151" s="98"/>
      <c r="BX151" s="95"/>
      <c r="BY151" s="95"/>
      <c r="BZ151" s="95"/>
      <c r="CA151" s="95"/>
      <c r="CB151" s="95"/>
      <c r="CC151" s="95"/>
      <c r="CD151" s="95"/>
      <c r="CE151" s="95"/>
      <c r="CF151" s="95"/>
      <c r="CG151" s="95"/>
      <c r="CH151" s="95"/>
      <c r="CI151" s="95"/>
      <c r="CJ151" s="95"/>
      <c r="CK151" s="95"/>
      <c r="CL151" s="103"/>
      <c r="CM151" s="95"/>
      <c r="CN151" s="95"/>
      <c r="CO151" s="95"/>
      <c r="CP151" s="95"/>
      <c r="CQ151" s="95"/>
      <c r="CR151" s="95"/>
      <c r="CS151" s="95"/>
      <c r="CT151" s="98"/>
      <c r="CU151" s="98"/>
      <c r="CV151" s="98"/>
      <c r="CW151" s="98"/>
      <c r="CX151" s="98"/>
      <c r="CY151" s="98"/>
      <c r="CZ151" s="98"/>
      <c r="DA151" s="98"/>
      <c r="DB151" s="98"/>
      <c r="DC151" s="98"/>
      <c r="DD151" s="98"/>
      <c r="DE151" s="98"/>
      <c r="DF151" s="98"/>
      <c r="DG151" s="98"/>
      <c r="DH151" s="98"/>
      <c r="DI151" s="98"/>
      <c r="DJ151" s="98"/>
      <c r="DK151" s="98"/>
      <c r="DL151" s="98"/>
      <c r="DM151" s="98"/>
      <c r="DN151" s="98"/>
      <c r="DO151" s="98"/>
      <c r="DP151" s="98"/>
      <c r="DQ151" s="98"/>
      <c r="DR151" s="98"/>
      <c r="DS151" s="98"/>
      <c r="DT151" s="98"/>
      <c r="DU151" s="98"/>
      <c r="DV151" s="98"/>
      <c r="DW151" s="98"/>
      <c r="DX151" s="98"/>
      <c r="DY151" s="98"/>
      <c r="DZ151" s="98"/>
      <c r="EA151" s="98"/>
      <c r="EB151" s="98"/>
      <c r="EC151" s="98"/>
      <c r="ED151" s="98"/>
      <c r="EE151" s="98"/>
      <c r="EF151" s="98"/>
      <c r="EG151" s="98"/>
      <c r="EH151" s="98"/>
      <c r="EI151" s="98"/>
      <c r="EJ151" s="98"/>
      <c r="EK151" s="98"/>
      <c r="EL151" s="98"/>
      <c r="EM151" s="98"/>
      <c r="EN151" s="98"/>
      <c r="EO151" s="98"/>
      <c r="EP151" s="98"/>
      <c r="EQ151" s="98"/>
      <c r="ER151" s="98"/>
      <c r="ES151" s="98"/>
      <c r="ET151" s="98"/>
      <c r="EU151" s="98"/>
      <c r="EV151" s="98"/>
      <c r="EW151" s="98"/>
      <c r="EX151" s="98"/>
      <c r="EY151" s="98"/>
      <c r="EZ151" s="98"/>
      <c r="FA151" s="98"/>
      <c r="FB151" s="98"/>
      <c r="FC151" s="98"/>
      <c r="FD151" s="98"/>
      <c r="FE151" s="98"/>
      <c r="FF151" s="98"/>
      <c r="FG151" s="98"/>
      <c r="FH151" s="98"/>
      <c r="FI151" s="98"/>
      <c r="FJ151" s="98"/>
      <c r="FK151" s="98"/>
      <c r="FL151" s="98"/>
      <c r="FM151" s="98"/>
      <c r="FN151" s="98"/>
      <c r="FO151" s="98"/>
      <c r="FP151" s="96"/>
      <c r="FQ151" s="32"/>
      <c r="FR151" s="32"/>
      <c r="FS151" s="32"/>
      <c r="FT151" s="32"/>
      <c r="FU151" s="32"/>
      <c r="FV151" s="32"/>
      <c r="FW151" s="32"/>
      <c r="FX151" s="32"/>
      <c r="FY151" s="32"/>
      <c r="FZ151" s="32"/>
      <c r="GA151" s="32"/>
      <c r="GB151" s="32"/>
      <c r="GC151" s="32"/>
      <c r="GD151" s="32"/>
      <c r="GE151" s="32"/>
      <c r="GF151" s="32"/>
      <c r="GG151" s="32"/>
      <c r="GH151" s="32"/>
      <c r="GI151" s="32"/>
      <c r="GJ151" s="32"/>
      <c r="GK151" s="32"/>
      <c r="GL151" s="32"/>
      <c r="GM151" s="32"/>
      <c r="GN151" s="32"/>
    </row>
    <row r="152" spans="3:196" x14ac:dyDescent="0.2">
      <c r="C152" s="98"/>
      <c r="D152" s="98"/>
      <c r="E152" s="98"/>
      <c r="F152" s="98"/>
      <c r="G152" s="98"/>
      <c r="H152" s="98"/>
      <c r="I152" s="98"/>
      <c r="J152" s="98"/>
      <c r="K152" s="98"/>
      <c r="L152" s="98"/>
      <c r="M152" s="98"/>
      <c r="N152" s="98"/>
      <c r="O152" s="98"/>
      <c r="P152" s="98"/>
      <c r="Q152" s="98"/>
      <c r="R152" s="98"/>
      <c r="S152" s="98"/>
      <c r="T152" s="98"/>
      <c r="U152" s="98"/>
      <c r="V152" s="98"/>
      <c r="W152" s="98"/>
      <c r="X152" s="98"/>
      <c r="Y152" s="98"/>
      <c r="Z152" s="98"/>
      <c r="AA152" s="98"/>
      <c r="AB152" s="98"/>
      <c r="AC152" s="98"/>
      <c r="AD152" s="98"/>
      <c r="AE152" s="98"/>
      <c r="AF152" s="98"/>
      <c r="AG152" s="98"/>
      <c r="AH152" s="98"/>
      <c r="AI152" s="98"/>
      <c r="AJ152" s="98"/>
      <c r="AK152" s="98"/>
      <c r="AL152" s="98"/>
      <c r="AM152" s="98"/>
      <c r="AN152" s="98"/>
      <c r="AO152" s="98"/>
      <c r="AP152" s="98"/>
      <c r="AQ152" s="98"/>
      <c r="AR152" s="98"/>
      <c r="AS152" s="98"/>
      <c r="AT152" s="98"/>
      <c r="AU152" s="98"/>
      <c r="AV152" s="98"/>
      <c r="AW152" s="98"/>
      <c r="AX152" s="98"/>
      <c r="AY152" s="98"/>
      <c r="AZ152" s="98"/>
      <c r="BA152" s="98"/>
      <c r="BB152" s="98"/>
      <c r="BC152" s="98"/>
      <c r="BD152" s="98"/>
      <c r="BE152" s="98"/>
      <c r="BF152" s="98"/>
      <c r="BG152" s="98"/>
      <c r="BH152" s="98"/>
      <c r="BI152" s="98"/>
      <c r="BJ152" s="98"/>
      <c r="BK152" s="98"/>
      <c r="BL152" s="98"/>
      <c r="BM152" s="98"/>
      <c r="BN152" s="98"/>
      <c r="BO152" s="98"/>
      <c r="BP152" s="98"/>
      <c r="BQ152" s="98"/>
      <c r="BR152" s="98"/>
      <c r="BS152" s="98"/>
      <c r="BT152" s="98"/>
      <c r="BU152" s="98"/>
      <c r="BV152" s="98"/>
      <c r="BW152" s="98"/>
      <c r="BX152" s="95"/>
      <c r="BY152" s="95"/>
      <c r="BZ152" s="95"/>
      <c r="CA152" s="95"/>
      <c r="CB152" s="95"/>
      <c r="CC152" s="95"/>
      <c r="CD152" s="95"/>
      <c r="CE152" s="95"/>
      <c r="CF152" s="95"/>
      <c r="CG152" s="95"/>
      <c r="CH152" s="95"/>
      <c r="CI152" s="95"/>
      <c r="CJ152" s="95"/>
      <c r="CK152" s="95"/>
      <c r="CL152" s="103"/>
      <c r="CM152" s="95"/>
      <c r="CN152" s="95"/>
      <c r="CO152" s="95"/>
      <c r="CP152" s="95"/>
      <c r="CQ152" s="95"/>
      <c r="CR152" s="95"/>
      <c r="CS152" s="95"/>
      <c r="CT152" s="98"/>
      <c r="CU152" s="98"/>
      <c r="CV152" s="98"/>
      <c r="CW152" s="98"/>
      <c r="CX152" s="98"/>
      <c r="CY152" s="98"/>
      <c r="CZ152" s="98"/>
      <c r="DA152" s="98"/>
      <c r="DB152" s="98"/>
      <c r="DC152" s="98"/>
      <c r="DD152" s="98"/>
      <c r="DE152" s="98"/>
      <c r="DF152" s="98"/>
      <c r="DG152" s="98"/>
      <c r="DH152" s="98"/>
      <c r="DI152" s="98"/>
      <c r="DJ152" s="98"/>
      <c r="DK152" s="98"/>
      <c r="DL152" s="98"/>
      <c r="DM152" s="98"/>
      <c r="DN152" s="98"/>
      <c r="DO152" s="98"/>
      <c r="DP152" s="98"/>
      <c r="DQ152" s="98"/>
      <c r="DR152" s="98"/>
      <c r="DS152" s="98"/>
      <c r="DT152" s="98"/>
      <c r="DU152" s="98"/>
      <c r="DV152" s="98"/>
      <c r="DW152" s="98"/>
      <c r="DX152" s="98"/>
      <c r="DY152" s="98"/>
      <c r="DZ152" s="98"/>
      <c r="EA152" s="98"/>
      <c r="EB152" s="98"/>
      <c r="EC152" s="98"/>
      <c r="ED152" s="98"/>
      <c r="EE152" s="98"/>
      <c r="EF152" s="98"/>
      <c r="EG152" s="98"/>
      <c r="EH152" s="98"/>
      <c r="EI152" s="98"/>
      <c r="EJ152" s="98"/>
      <c r="EK152" s="98"/>
      <c r="EL152" s="98"/>
      <c r="EM152" s="98"/>
      <c r="EN152" s="98"/>
      <c r="EO152" s="98"/>
      <c r="EP152" s="98"/>
      <c r="EQ152" s="98"/>
      <c r="ER152" s="98"/>
      <c r="ES152" s="98"/>
      <c r="ET152" s="98"/>
      <c r="EU152" s="98"/>
      <c r="EV152" s="98"/>
      <c r="EW152" s="98"/>
      <c r="EX152" s="98"/>
      <c r="EY152" s="98"/>
      <c r="EZ152" s="98"/>
      <c r="FA152" s="98"/>
      <c r="FB152" s="98"/>
      <c r="FC152" s="98"/>
      <c r="FD152" s="98"/>
      <c r="FE152" s="98"/>
      <c r="FF152" s="98"/>
      <c r="FG152" s="98"/>
      <c r="FH152" s="98"/>
      <c r="FI152" s="98"/>
      <c r="FJ152" s="98"/>
      <c r="FK152" s="98"/>
      <c r="FL152" s="98"/>
      <c r="FM152" s="98"/>
      <c r="FN152" s="98"/>
      <c r="FO152" s="98"/>
      <c r="FP152" s="96"/>
      <c r="FQ152" s="32"/>
      <c r="FR152" s="32"/>
      <c r="FS152" s="32"/>
      <c r="FT152" s="32"/>
      <c r="FU152" s="32"/>
      <c r="FV152" s="32"/>
      <c r="FW152" s="32"/>
      <c r="FX152" s="32"/>
      <c r="FY152" s="32"/>
      <c r="FZ152" s="32"/>
      <c r="GA152" s="32"/>
      <c r="GB152" s="32"/>
      <c r="GC152" s="32"/>
      <c r="GD152" s="32"/>
      <c r="GE152" s="32"/>
      <c r="GF152" s="32"/>
      <c r="GG152" s="32"/>
      <c r="GH152" s="32"/>
      <c r="GI152" s="32"/>
      <c r="GJ152" s="32"/>
      <c r="GK152" s="32"/>
      <c r="GL152" s="32"/>
      <c r="GM152" s="32"/>
      <c r="GN152" s="32"/>
    </row>
    <row r="153" spans="3:196" x14ac:dyDescent="0.2">
      <c r="C153" s="98"/>
      <c r="D153" s="98"/>
      <c r="E153" s="98"/>
      <c r="F153" s="98"/>
      <c r="G153" s="98"/>
      <c r="H153" s="98"/>
      <c r="I153" s="98"/>
      <c r="J153" s="98"/>
      <c r="K153" s="98"/>
      <c r="L153" s="98"/>
      <c r="M153" s="98"/>
      <c r="N153" s="98"/>
      <c r="O153" s="98"/>
      <c r="P153" s="98"/>
      <c r="Q153" s="98"/>
      <c r="R153" s="98"/>
      <c r="S153" s="98"/>
      <c r="T153" s="98"/>
      <c r="U153" s="98"/>
      <c r="V153" s="98"/>
      <c r="W153" s="98"/>
      <c r="X153" s="98"/>
      <c r="Y153" s="98"/>
      <c r="Z153" s="98"/>
      <c r="AA153" s="98"/>
      <c r="AB153" s="98"/>
      <c r="AC153" s="98"/>
      <c r="AD153" s="98"/>
      <c r="AE153" s="98"/>
      <c r="AF153" s="98"/>
      <c r="AG153" s="98"/>
      <c r="AH153" s="98"/>
      <c r="AI153" s="98"/>
      <c r="AJ153" s="98"/>
      <c r="AK153" s="98"/>
      <c r="AL153" s="98"/>
      <c r="AM153" s="98"/>
      <c r="AN153" s="98"/>
      <c r="AO153" s="98"/>
      <c r="AP153" s="98"/>
      <c r="AQ153" s="98"/>
      <c r="AR153" s="98"/>
      <c r="AS153" s="98"/>
      <c r="AT153" s="98"/>
      <c r="AU153" s="98"/>
      <c r="AV153" s="98"/>
      <c r="AW153" s="98"/>
      <c r="AX153" s="98"/>
      <c r="AY153" s="98"/>
      <c r="AZ153" s="98"/>
      <c r="BA153" s="98"/>
      <c r="BB153" s="98"/>
      <c r="BC153" s="98"/>
      <c r="BD153" s="98"/>
      <c r="BE153" s="98"/>
      <c r="BF153" s="98"/>
      <c r="BG153" s="98"/>
      <c r="BH153" s="98"/>
      <c r="BI153" s="98"/>
      <c r="BJ153" s="98"/>
      <c r="BK153" s="98"/>
      <c r="BL153" s="98"/>
      <c r="BM153" s="98"/>
      <c r="BN153" s="98"/>
      <c r="BO153" s="98"/>
      <c r="BP153" s="98"/>
      <c r="BQ153" s="98"/>
      <c r="BR153" s="98"/>
      <c r="BS153" s="98"/>
      <c r="BT153" s="98"/>
      <c r="BU153" s="98"/>
      <c r="BV153" s="98"/>
      <c r="BW153" s="98"/>
      <c r="BX153" s="95"/>
      <c r="BY153" s="95"/>
      <c r="BZ153" s="95"/>
      <c r="CA153" s="95"/>
      <c r="CB153" s="95"/>
      <c r="CC153" s="95"/>
      <c r="CD153" s="95"/>
      <c r="CE153" s="95"/>
      <c r="CF153" s="95"/>
      <c r="CG153" s="95"/>
      <c r="CH153" s="95"/>
      <c r="CI153" s="95"/>
      <c r="CJ153" s="95"/>
      <c r="CK153" s="95"/>
      <c r="CL153" s="103"/>
      <c r="CM153" s="95"/>
      <c r="CN153" s="95"/>
      <c r="CO153" s="95"/>
      <c r="CP153" s="95"/>
      <c r="CQ153" s="95"/>
      <c r="CR153" s="95"/>
      <c r="CS153" s="95"/>
      <c r="CT153" s="98"/>
      <c r="CU153" s="98"/>
      <c r="CV153" s="98"/>
      <c r="CW153" s="98"/>
      <c r="CX153" s="98"/>
      <c r="CY153" s="98"/>
      <c r="CZ153" s="98"/>
      <c r="DA153" s="98"/>
      <c r="DB153" s="98"/>
      <c r="DC153" s="98"/>
      <c r="DD153" s="98"/>
      <c r="DE153" s="98"/>
      <c r="DF153" s="98"/>
      <c r="DG153" s="98"/>
      <c r="DH153" s="98"/>
      <c r="DI153" s="98"/>
      <c r="DJ153" s="98"/>
      <c r="DK153" s="98"/>
      <c r="DL153" s="98"/>
      <c r="DM153" s="98"/>
      <c r="DN153" s="98"/>
      <c r="DO153" s="98"/>
      <c r="DP153" s="98"/>
      <c r="DQ153" s="98"/>
      <c r="DR153" s="98"/>
      <c r="DS153" s="98"/>
      <c r="DT153" s="98"/>
      <c r="DU153" s="98"/>
      <c r="DV153" s="98"/>
      <c r="DW153" s="98"/>
      <c r="DX153" s="98"/>
      <c r="DY153" s="98"/>
      <c r="DZ153" s="98"/>
      <c r="EA153" s="98"/>
      <c r="EB153" s="98"/>
      <c r="EC153" s="98"/>
      <c r="ED153" s="98"/>
      <c r="EE153" s="98"/>
      <c r="EF153" s="98"/>
      <c r="EG153" s="98"/>
      <c r="EH153" s="98"/>
      <c r="EI153" s="98"/>
      <c r="EJ153" s="98"/>
      <c r="EK153" s="98"/>
      <c r="EL153" s="98"/>
      <c r="EM153" s="98"/>
      <c r="EN153" s="98"/>
      <c r="EO153" s="98"/>
      <c r="EP153" s="98"/>
      <c r="EQ153" s="98"/>
      <c r="ER153" s="98"/>
      <c r="ES153" s="98"/>
      <c r="ET153" s="98"/>
      <c r="EU153" s="98"/>
      <c r="EV153" s="98"/>
      <c r="EW153" s="98"/>
      <c r="EX153" s="98"/>
      <c r="EY153" s="98"/>
      <c r="EZ153" s="98"/>
      <c r="FA153" s="98"/>
      <c r="FB153" s="98"/>
      <c r="FC153" s="98"/>
      <c r="FD153" s="98"/>
      <c r="FE153" s="98"/>
      <c r="FF153" s="98"/>
      <c r="FG153" s="98"/>
      <c r="FH153" s="98"/>
      <c r="FI153" s="98"/>
      <c r="FJ153" s="98"/>
      <c r="FK153" s="98"/>
      <c r="FL153" s="98"/>
      <c r="FM153" s="98"/>
      <c r="FN153" s="98"/>
      <c r="FO153" s="98"/>
      <c r="FP153" s="96"/>
      <c r="FQ153" s="32"/>
      <c r="FR153" s="32"/>
      <c r="FS153" s="32"/>
      <c r="FT153" s="32"/>
      <c r="FU153" s="32"/>
      <c r="FV153" s="32"/>
      <c r="FW153" s="32"/>
      <c r="FX153" s="32"/>
      <c r="FY153" s="32"/>
      <c r="FZ153" s="32"/>
      <c r="GA153" s="32"/>
      <c r="GB153" s="32"/>
      <c r="GC153" s="32"/>
      <c r="GD153" s="32"/>
      <c r="GE153" s="32"/>
      <c r="GF153" s="32"/>
      <c r="GG153" s="32"/>
      <c r="GH153" s="32"/>
      <c r="GI153" s="32"/>
      <c r="GJ153" s="32"/>
      <c r="GK153" s="32"/>
      <c r="GL153" s="32"/>
      <c r="GM153" s="32"/>
      <c r="GN153" s="32"/>
    </row>
    <row r="154" spans="3:196" x14ac:dyDescent="0.2">
      <c r="C154" s="98"/>
      <c r="D154" s="98"/>
      <c r="E154" s="98"/>
      <c r="F154" s="98"/>
      <c r="G154" s="98"/>
      <c r="H154" s="98"/>
      <c r="I154" s="98"/>
      <c r="J154" s="98"/>
      <c r="K154" s="98"/>
      <c r="L154" s="98"/>
      <c r="M154" s="98"/>
      <c r="N154" s="98"/>
      <c r="O154" s="98"/>
      <c r="P154" s="98"/>
      <c r="Q154" s="98"/>
      <c r="R154" s="98"/>
      <c r="S154" s="98"/>
      <c r="T154" s="98"/>
      <c r="U154" s="98"/>
      <c r="V154" s="98"/>
      <c r="W154" s="98"/>
      <c r="X154" s="98"/>
      <c r="Y154" s="98"/>
      <c r="Z154" s="98"/>
      <c r="AA154" s="98"/>
      <c r="AB154" s="98"/>
      <c r="AC154" s="98"/>
      <c r="AD154" s="98"/>
      <c r="AE154" s="98"/>
      <c r="AF154" s="98"/>
      <c r="AG154" s="98"/>
      <c r="AH154" s="98"/>
      <c r="AI154" s="98"/>
      <c r="AJ154" s="98"/>
      <c r="AK154" s="98"/>
      <c r="AL154" s="98"/>
      <c r="AM154" s="98"/>
      <c r="AN154" s="98"/>
      <c r="AO154" s="98"/>
      <c r="AP154" s="98"/>
      <c r="AQ154" s="98"/>
      <c r="AR154" s="98"/>
      <c r="AS154" s="98"/>
      <c r="AT154" s="98"/>
      <c r="AU154" s="98"/>
      <c r="AV154" s="98"/>
      <c r="AW154" s="98"/>
      <c r="AX154" s="98"/>
      <c r="AY154" s="98"/>
      <c r="AZ154" s="98"/>
      <c r="BA154" s="98"/>
      <c r="BB154" s="98"/>
      <c r="BC154" s="98"/>
      <c r="BD154" s="98"/>
      <c r="BE154" s="98"/>
      <c r="BF154" s="98"/>
      <c r="BG154" s="98"/>
      <c r="BH154" s="98"/>
      <c r="BI154" s="98"/>
      <c r="BJ154" s="98"/>
      <c r="BK154" s="98"/>
      <c r="BL154" s="98"/>
      <c r="BM154" s="98"/>
      <c r="BN154" s="98"/>
      <c r="BO154" s="98"/>
      <c r="BP154" s="98"/>
      <c r="BQ154" s="98"/>
      <c r="BR154" s="98"/>
      <c r="BS154" s="98"/>
      <c r="BT154" s="98"/>
      <c r="BU154" s="98"/>
      <c r="BV154" s="98"/>
      <c r="BW154" s="98"/>
      <c r="BX154" s="95"/>
      <c r="BY154" s="95"/>
      <c r="BZ154" s="95"/>
      <c r="CA154" s="95"/>
      <c r="CB154" s="95"/>
      <c r="CC154" s="95"/>
      <c r="CD154" s="95"/>
      <c r="CE154" s="95"/>
      <c r="CF154" s="95"/>
      <c r="CG154" s="95"/>
      <c r="CH154" s="95"/>
      <c r="CI154" s="95"/>
      <c r="CJ154" s="95"/>
      <c r="CK154" s="95"/>
      <c r="CL154" s="103"/>
      <c r="CM154" s="95"/>
      <c r="CN154" s="95"/>
      <c r="CO154" s="95"/>
      <c r="CP154" s="95"/>
      <c r="CQ154" s="95"/>
      <c r="CR154" s="95"/>
      <c r="CS154" s="95"/>
      <c r="CT154" s="98"/>
      <c r="CU154" s="98"/>
      <c r="CV154" s="98"/>
      <c r="CW154" s="98"/>
      <c r="CX154" s="98"/>
      <c r="CY154" s="98"/>
      <c r="CZ154" s="98"/>
      <c r="DA154" s="98"/>
      <c r="DB154" s="98"/>
      <c r="DC154" s="98"/>
      <c r="DD154" s="98"/>
      <c r="DE154" s="98"/>
      <c r="DF154" s="98"/>
      <c r="DG154" s="98"/>
      <c r="DH154" s="98"/>
      <c r="DI154" s="98"/>
      <c r="DJ154" s="98"/>
      <c r="DK154" s="98"/>
      <c r="DL154" s="98"/>
      <c r="DM154" s="98"/>
      <c r="DN154" s="98"/>
      <c r="DO154" s="98"/>
      <c r="DP154" s="98"/>
      <c r="DQ154" s="98"/>
      <c r="DR154" s="98"/>
      <c r="DS154" s="98"/>
      <c r="DT154" s="98"/>
      <c r="DU154" s="98"/>
      <c r="DV154" s="98"/>
      <c r="DW154" s="98"/>
      <c r="DX154" s="98"/>
      <c r="DY154" s="98"/>
      <c r="DZ154" s="98"/>
      <c r="EA154" s="98"/>
      <c r="EB154" s="98"/>
      <c r="EC154" s="98"/>
      <c r="ED154" s="98"/>
      <c r="EE154" s="98"/>
      <c r="EF154" s="98"/>
      <c r="EG154" s="98"/>
      <c r="EH154" s="98"/>
      <c r="EI154" s="98"/>
      <c r="EJ154" s="98"/>
      <c r="EK154" s="98"/>
      <c r="EL154" s="98"/>
      <c r="EM154" s="98"/>
      <c r="EN154" s="98"/>
      <c r="EO154" s="98"/>
      <c r="EP154" s="98"/>
      <c r="EQ154" s="98"/>
      <c r="ER154" s="98"/>
      <c r="ES154" s="98"/>
      <c r="ET154" s="98"/>
      <c r="EU154" s="98"/>
      <c r="EV154" s="98"/>
      <c r="EW154" s="98"/>
      <c r="EX154" s="98"/>
      <c r="EY154" s="98"/>
      <c r="EZ154" s="98"/>
      <c r="FA154" s="98"/>
      <c r="FB154" s="98"/>
      <c r="FC154" s="98"/>
      <c r="FD154" s="98"/>
      <c r="FE154" s="98"/>
      <c r="FF154" s="98"/>
      <c r="FG154" s="98"/>
      <c r="FH154" s="98"/>
      <c r="FI154" s="98"/>
      <c r="FJ154" s="98"/>
      <c r="FK154" s="98"/>
      <c r="FL154" s="98"/>
      <c r="FM154" s="98"/>
      <c r="FN154" s="98"/>
      <c r="FO154" s="98"/>
      <c r="FP154" s="96"/>
      <c r="FQ154" s="32"/>
      <c r="FR154" s="32"/>
      <c r="FS154" s="32"/>
      <c r="FT154" s="32"/>
      <c r="FU154" s="32"/>
      <c r="FV154" s="32"/>
      <c r="FW154" s="32"/>
      <c r="FX154" s="32"/>
      <c r="FY154" s="32"/>
      <c r="FZ154" s="32"/>
      <c r="GA154" s="32"/>
      <c r="GB154" s="32"/>
      <c r="GC154" s="32"/>
      <c r="GD154" s="32"/>
      <c r="GE154" s="32"/>
      <c r="GF154" s="32"/>
      <c r="GG154" s="32"/>
      <c r="GH154" s="32"/>
      <c r="GI154" s="32"/>
      <c r="GJ154" s="32"/>
      <c r="GK154" s="32"/>
      <c r="GL154" s="32"/>
      <c r="GM154" s="32"/>
      <c r="GN154" s="32"/>
    </row>
    <row r="155" spans="3:196" x14ac:dyDescent="0.2">
      <c r="C155" s="104"/>
      <c r="D155" s="104"/>
      <c r="E155" s="104"/>
      <c r="F155" s="104"/>
      <c r="G155" s="104"/>
      <c r="H155" s="104"/>
      <c r="I155" s="104"/>
      <c r="J155" s="104"/>
      <c r="K155" s="104"/>
      <c r="L155" s="104"/>
      <c r="M155" s="104"/>
      <c r="N155" s="104"/>
      <c r="O155" s="104"/>
      <c r="P155" s="104"/>
      <c r="Q155" s="104"/>
      <c r="R155" s="104"/>
      <c r="S155" s="104"/>
      <c r="T155" s="104"/>
      <c r="U155" s="104"/>
      <c r="V155" s="104"/>
      <c r="W155" s="104"/>
      <c r="X155" s="104"/>
      <c r="Y155" s="104"/>
      <c r="Z155" s="104"/>
      <c r="AA155" s="104"/>
      <c r="AB155" s="104"/>
      <c r="AC155" s="104"/>
      <c r="AD155" s="104"/>
      <c r="AE155" s="104"/>
      <c r="AF155" s="104"/>
      <c r="AG155" s="104"/>
      <c r="AH155" s="104"/>
      <c r="AI155" s="104"/>
      <c r="AJ155" s="104"/>
      <c r="AK155" s="104"/>
      <c r="AL155" s="104"/>
      <c r="AM155" s="104"/>
      <c r="AN155" s="104"/>
      <c r="AO155" s="104"/>
      <c r="AP155" s="104"/>
      <c r="AQ155" s="104"/>
      <c r="AR155" s="104"/>
      <c r="AS155" s="104"/>
      <c r="AT155" s="104"/>
      <c r="AU155" s="104"/>
      <c r="AV155" s="104"/>
      <c r="AW155" s="104"/>
      <c r="AX155" s="104"/>
      <c r="AY155" s="104"/>
      <c r="AZ155" s="104"/>
      <c r="BA155" s="104"/>
      <c r="BB155" s="104"/>
      <c r="BC155" s="104"/>
      <c r="BD155" s="104"/>
      <c r="BE155" s="104"/>
      <c r="BF155" s="104"/>
      <c r="BG155" s="104"/>
      <c r="BH155" s="104"/>
      <c r="BI155" s="104"/>
      <c r="BJ155" s="104"/>
      <c r="BK155" s="104"/>
      <c r="BL155" s="104"/>
      <c r="BM155" s="104"/>
      <c r="BN155" s="104"/>
      <c r="BO155" s="104"/>
      <c r="BP155" s="104"/>
      <c r="BQ155" s="104"/>
      <c r="BR155" s="104"/>
      <c r="BS155" s="104"/>
      <c r="BT155" s="104"/>
      <c r="BU155" s="104"/>
      <c r="BV155" s="104"/>
      <c r="BW155" s="104"/>
      <c r="BX155" s="105"/>
      <c r="BY155" s="105"/>
      <c r="BZ155" s="105"/>
      <c r="CA155" s="105"/>
      <c r="CB155" s="105"/>
      <c r="CC155" s="105"/>
      <c r="CD155" s="105"/>
      <c r="CE155" s="105"/>
      <c r="CF155" s="105"/>
      <c r="CG155" s="105"/>
      <c r="CH155" s="105"/>
      <c r="CI155" s="105"/>
      <c r="CJ155" s="105"/>
      <c r="CK155" s="105"/>
      <c r="CL155" s="106"/>
      <c r="CM155" s="105"/>
      <c r="CN155" s="105"/>
      <c r="CO155" s="105"/>
      <c r="CP155" s="105"/>
      <c r="CQ155" s="105"/>
      <c r="CR155" s="105"/>
      <c r="CS155" s="105"/>
      <c r="CT155" s="104"/>
      <c r="CU155" s="104"/>
      <c r="CV155" s="104"/>
      <c r="CW155" s="104"/>
      <c r="CX155" s="104"/>
      <c r="CY155" s="104"/>
      <c r="CZ155" s="104"/>
      <c r="DA155" s="104"/>
      <c r="DB155" s="104"/>
      <c r="DC155" s="104"/>
      <c r="DD155" s="104"/>
      <c r="DE155" s="104"/>
      <c r="DF155" s="104"/>
      <c r="DG155" s="104"/>
      <c r="DH155" s="104"/>
      <c r="DI155" s="104"/>
      <c r="DJ155" s="104"/>
      <c r="DK155" s="104"/>
      <c r="DL155" s="104"/>
      <c r="DM155" s="104"/>
      <c r="DN155" s="104"/>
      <c r="DO155" s="104"/>
      <c r="DP155" s="104"/>
      <c r="DQ155" s="104"/>
      <c r="DR155" s="104"/>
      <c r="DS155" s="104"/>
      <c r="DT155" s="104"/>
      <c r="DU155" s="104"/>
      <c r="DV155" s="104"/>
      <c r="DW155" s="104"/>
      <c r="DX155" s="104"/>
      <c r="DY155" s="104"/>
      <c r="DZ155" s="104"/>
      <c r="EA155" s="104"/>
      <c r="EB155" s="104"/>
      <c r="EC155" s="104"/>
      <c r="ED155" s="104"/>
      <c r="EE155" s="104"/>
      <c r="EF155" s="104"/>
      <c r="EG155" s="104"/>
      <c r="EH155" s="104"/>
      <c r="EI155" s="104"/>
      <c r="EJ155" s="104"/>
      <c r="EK155" s="104"/>
      <c r="EL155" s="104"/>
      <c r="EM155" s="104"/>
      <c r="EN155" s="104"/>
      <c r="EO155" s="104"/>
      <c r="EP155" s="104"/>
      <c r="EQ155" s="104"/>
      <c r="ER155" s="104"/>
      <c r="ES155" s="104"/>
      <c r="ET155" s="104"/>
      <c r="EU155" s="104"/>
      <c r="EV155" s="104"/>
      <c r="EW155" s="104"/>
      <c r="EX155" s="104"/>
      <c r="EY155" s="104"/>
      <c r="EZ155" s="104"/>
      <c r="FA155" s="104"/>
      <c r="FB155" s="104"/>
      <c r="FC155" s="104"/>
      <c r="FD155" s="104"/>
      <c r="FE155" s="104"/>
      <c r="FF155" s="104"/>
      <c r="FG155" s="104"/>
      <c r="FH155" s="104"/>
      <c r="FI155" s="98"/>
      <c r="FJ155" s="98"/>
      <c r="FK155" s="98"/>
      <c r="FL155" s="98"/>
      <c r="FM155" s="98"/>
      <c r="FN155" s="98"/>
      <c r="FO155" s="98"/>
      <c r="FP155" s="96"/>
      <c r="FQ155" s="32"/>
      <c r="FR155" s="32"/>
      <c r="FS155" s="32"/>
      <c r="FT155" s="32"/>
      <c r="FU155" s="32"/>
      <c r="FV155" s="32"/>
      <c r="FW155" s="32"/>
      <c r="FX155" s="32"/>
      <c r="FY155" s="32"/>
      <c r="FZ155" s="32"/>
      <c r="GA155" s="32"/>
      <c r="GB155" s="32"/>
      <c r="GC155" s="32"/>
      <c r="GD155" s="32"/>
      <c r="GE155" s="32"/>
      <c r="GF155" s="32"/>
      <c r="GG155" s="32"/>
      <c r="GH155" s="32"/>
      <c r="GI155" s="32"/>
      <c r="GJ155" s="32"/>
      <c r="GK155" s="32"/>
      <c r="GL155" s="32"/>
      <c r="GM155" s="32"/>
      <c r="GN155" s="32"/>
    </row>
    <row r="156" spans="3:196" x14ac:dyDescent="0.2">
      <c r="C156" s="104"/>
      <c r="D156" s="104"/>
      <c r="E156" s="104"/>
      <c r="F156" s="104"/>
      <c r="G156" s="104"/>
      <c r="H156" s="104"/>
      <c r="I156" s="104"/>
      <c r="J156" s="104"/>
      <c r="K156" s="104"/>
      <c r="L156" s="104"/>
      <c r="M156" s="104"/>
      <c r="N156" s="104"/>
      <c r="O156" s="104"/>
      <c r="P156" s="104"/>
      <c r="Q156" s="104"/>
      <c r="R156" s="104"/>
      <c r="S156" s="104"/>
      <c r="T156" s="104"/>
      <c r="U156" s="104"/>
      <c r="V156" s="104"/>
      <c r="W156" s="104"/>
      <c r="X156" s="104"/>
      <c r="Y156" s="104"/>
      <c r="Z156" s="104"/>
      <c r="AA156" s="104"/>
      <c r="AB156" s="104"/>
      <c r="AC156" s="104"/>
      <c r="AD156" s="104"/>
      <c r="AE156" s="104"/>
      <c r="AF156" s="104"/>
      <c r="AG156" s="104"/>
      <c r="AH156" s="104"/>
      <c r="AI156" s="104"/>
      <c r="AJ156" s="104"/>
      <c r="AK156" s="104"/>
      <c r="AL156" s="104"/>
      <c r="AM156" s="104"/>
      <c r="AN156" s="104"/>
      <c r="AO156" s="104"/>
      <c r="AP156" s="104"/>
      <c r="AQ156" s="104"/>
      <c r="AR156" s="104"/>
      <c r="AS156" s="104"/>
      <c r="AT156" s="104"/>
      <c r="AU156" s="104"/>
      <c r="AV156" s="104"/>
      <c r="AW156" s="104"/>
      <c r="AX156" s="104"/>
      <c r="AY156" s="104"/>
      <c r="AZ156" s="104"/>
      <c r="BA156" s="104"/>
      <c r="BB156" s="104"/>
      <c r="BC156" s="104"/>
      <c r="BD156" s="104"/>
      <c r="BE156" s="104"/>
      <c r="BF156" s="104"/>
      <c r="BG156" s="104"/>
      <c r="BH156" s="104"/>
      <c r="BI156" s="104"/>
      <c r="BJ156" s="104"/>
      <c r="BK156" s="104"/>
      <c r="BL156" s="104"/>
      <c r="BM156" s="104"/>
      <c r="BN156" s="104"/>
      <c r="BO156" s="104"/>
      <c r="BP156" s="104"/>
      <c r="BQ156" s="104"/>
      <c r="BR156" s="104"/>
      <c r="BS156" s="104"/>
      <c r="BT156" s="104"/>
      <c r="BU156" s="104"/>
      <c r="BV156" s="104"/>
      <c r="BW156" s="104"/>
      <c r="BX156" s="105"/>
      <c r="BY156" s="105"/>
      <c r="BZ156" s="105"/>
      <c r="CA156" s="105"/>
      <c r="CB156" s="105"/>
      <c r="CC156" s="105"/>
      <c r="CD156" s="105"/>
      <c r="CE156" s="105"/>
      <c r="CF156" s="105"/>
      <c r="CG156" s="105"/>
      <c r="CH156" s="105"/>
      <c r="CI156" s="105"/>
      <c r="CJ156" s="105"/>
      <c r="CK156" s="105"/>
      <c r="CL156" s="106"/>
      <c r="CM156" s="105"/>
      <c r="CN156" s="105"/>
      <c r="CO156" s="105"/>
      <c r="CP156" s="105"/>
      <c r="CQ156" s="105"/>
      <c r="CR156" s="105"/>
      <c r="CS156" s="105"/>
      <c r="CT156" s="104"/>
      <c r="CU156" s="104"/>
      <c r="CV156" s="104"/>
      <c r="CW156" s="104"/>
      <c r="CX156" s="104"/>
      <c r="CY156" s="104"/>
      <c r="CZ156" s="104"/>
      <c r="DA156" s="104"/>
      <c r="DB156" s="104"/>
      <c r="DC156" s="104"/>
      <c r="DD156" s="104"/>
      <c r="DE156" s="104"/>
      <c r="DF156" s="104"/>
      <c r="DG156" s="104"/>
      <c r="DH156" s="104"/>
      <c r="DI156" s="104"/>
      <c r="DJ156" s="104"/>
      <c r="DK156" s="104"/>
      <c r="DL156" s="104"/>
      <c r="DM156" s="104"/>
      <c r="DN156" s="104"/>
      <c r="DO156" s="104"/>
      <c r="DP156" s="104"/>
      <c r="DQ156" s="104"/>
      <c r="DR156" s="104"/>
      <c r="DS156" s="104"/>
      <c r="DT156" s="104"/>
      <c r="DU156" s="104"/>
      <c r="DV156" s="104"/>
      <c r="DW156" s="104"/>
      <c r="DX156" s="104"/>
      <c r="DY156" s="104"/>
      <c r="DZ156" s="104"/>
      <c r="EA156" s="104"/>
      <c r="EB156" s="104"/>
      <c r="EC156" s="104"/>
      <c r="ED156" s="104"/>
      <c r="EE156" s="104"/>
      <c r="EF156" s="104"/>
      <c r="EG156" s="104"/>
      <c r="EH156" s="104"/>
      <c r="EI156" s="104"/>
      <c r="EJ156" s="104"/>
      <c r="EK156" s="104"/>
      <c r="EL156" s="104"/>
      <c r="EM156" s="104"/>
      <c r="EN156" s="104"/>
      <c r="EO156" s="104"/>
      <c r="EP156" s="104"/>
      <c r="EQ156" s="104"/>
      <c r="ER156" s="104"/>
      <c r="ES156" s="104"/>
      <c r="ET156" s="104"/>
      <c r="EU156" s="104"/>
      <c r="EV156" s="104"/>
      <c r="EW156" s="104"/>
      <c r="EX156" s="104"/>
      <c r="EY156" s="104"/>
      <c r="EZ156" s="104"/>
      <c r="FA156" s="104"/>
      <c r="FB156" s="104"/>
      <c r="FC156" s="104"/>
      <c r="FD156" s="104"/>
      <c r="FE156" s="104"/>
      <c r="FF156" s="104"/>
      <c r="FG156" s="104"/>
      <c r="FH156" s="104"/>
      <c r="FI156" s="104"/>
      <c r="FJ156" s="104"/>
      <c r="FK156" s="104"/>
      <c r="FL156" s="104"/>
      <c r="FM156" s="104"/>
      <c r="FN156" s="104"/>
      <c r="FO156" s="104"/>
    </row>
    <row r="157" spans="3:196" x14ac:dyDescent="0.2">
      <c r="C157" s="104"/>
      <c r="D157" s="104"/>
      <c r="E157" s="104"/>
      <c r="F157" s="104"/>
      <c r="G157" s="104"/>
      <c r="H157" s="104"/>
      <c r="I157" s="104"/>
      <c r="J157" s="104"/>
      <c r="K157" s="104"/>
      <c r="L157" s="104"/>
      <c r="M157" s="104"/>
      <c r="N157" s="104"/>
      <c r="O157" s="104"/>
      <c r="P157" s="104"/>
      <c r="Q157" s="104"/>
      <c r="R157" s="104"/>
      <c r="S157" s="104"/>
      <c r="T157" s="104"/>
      <c r="U157" s="104"/>
      <c r="V157" s="104"/>
      <c r="W157" s="104"/>
      <c r="X157" s="104"/>
      <c r="Y157" s="104"/>
      <c r="Z157" s="104"/>
      <c r="AA157" s="104"/>
      <c r="AB157" s="104"/>
      <c r="AC157" s="104"/>
      <c r="AD157" s="104"/>
      <c r="AE157" s="104"/>
      <c r="AF157" s="104"/>
      <c r="AG157" s="104"/>
      <c r="AH157" s="104"/>
      <c r="AI157" s="104"/>
      <c r="AJ157" s="104"/>
      <c r="AK157" s="104"/>
      <c r="AL157" s="104"/>
      <c r="AM157" s="104"/>
      <c r="AN157" s="104"/>
      <c r="AO157" s="104"/>
      <c r="AP157" s="104"/>
      <c r="AQ157" s="104"/>
      <c r="AR157" s="104"/>
      <c r="AS157" s="104"/>
      <c r="AT157" s="104"/>
      <c r="AU157" s="104"/>
      <c r="AV157" s="104"/>
      <c r="AW157" s="104"/>
      <c r="AX157" s="104"/>
      <c r="AY157" s="104"/>
      <c r="AZ157" s="104"/>
      <c r="BA157" s="104"/>
      <c r="BB157" s="104"/>
      <c r="BC157" s="104"/>
      <c r="BD157" s="104"/>
      <c r="BE157" s="104"/>
      <c r="BF157" s="104"/>
      <c r="BG157" s="104"/>
      <c r="BH157" s="104"/>
      <c r="BI157" s="104"/>
      <c r="BJ157" s="104"/>
      <c r="BK157" s="104"/>
      <c r="BL157" s="104"/>
      <c r="BM157" s="104"/>
      <c r="BN157" s="104"/>
      <c r="BO157" s="104"/>
      <c r="BP157" s="104"/>
      <c r="BQ157" s="104"/>
      <c r="BR157" s="104"/>
      <c r="BS157" s="104"/>
      <c r="BT157" s="104"/>
      <c r="BU157" s="104"/>
      <c r="BV157" s="104"/>
      <c r="BW157" s="104"/>
      <c r="BX157" s="105"/>
      <c r="BY157" s="105"/>
      <c r="BZ157" s="105"/>
      <c r="CA157" s="105"/>
      <c r="CB157" s="105"/>
      <c r="CC157" s="105"/>
      <c r="CD157" s="105"/>
      <c r="CE157" s="105"/>
      <c r="CF157" s="105"/>
      <c r="CG157" s="105"/>
      <c r="CH157" s="105"/>
      <c r="CI157" s="105"/>
      <c r="CJ157" s="105"/>
      <c r="CK157" s="105"/>
      <c r="CL157" s="106"/>
      <c r="CM157" s="105"/>
      <c r="CN157" s="105"/>
      <c r="CO157" s="105"/>
      <c r="CP157" s="105"/>
      <c r="CQ157" s="105"/>
      <c r="CR157" s="105"/>
      <c r="CS157" s="105"/>
      <c r="CT157" s="104"/>
      <c r="CU157" s="104"/>
      <c r="CV157" s="104"/>
      <c r="CW157" s="104"/>
      <c r="CX157" s="104"/>
      <c r="CY157" s="104"/>
      <c r="CZ157" s="104"/>
      <c r="DA157" s="104"/>
      <c r="DB157" s="104"/>
      <c r="DC157" s="104"/>
      <c r="DD157" s="104"/>
      <c r="DE157" s="104"/>
      <c r="DF157" s="104"/>
      <c r="DG157" s="104"/>
      <c r="DH157" s="104"/>
      <c r="DI157" s="104"/>
      <c r="DJ157" s="104"/>
      <c r="DK157" s="104"/>
      <c r="DL157" s="104"/>
      <c r="DM157" s="104"/>
      <c r="DN157" s="104"/>
      <c r="DO157" s="104"/>
      <c r="DP157" s="104"/>
      <c r="DQ157" s="104"/>
      <c r="DR157" s="104"/>
      <c r="DS157" s="104"/>
      <c r="DT157" s="104"/>
      <c r="DU157" s="104"/>
      <c r="DV157" s="104"/>
      <c r="DW157" s="104"/>
      <c r="DX157" s="104"/>
      <c r="DY157" s="104"/>
      <c r="DZ157" s="104"/>
      <c r="EA157" s="104"/>
      <c r="EB157" s="104"/>
      <c r="EC157" s="104"/>
      <c r="ED157" s="104"/>
      <c r="EE157" s="104"/>
      <c r="EF157" s="104"/>
      <c r="EG157" s="104"/>
      <c r="EH157" s="104"/>
      <c r="EI157" s="104"/>
      <c r="EJ157" s="104"/>
      <c r="EK157" s="104"/>
      <c r="EL157" s="104"/>
      <c r="EM157" s="104"/>
      <c r="EN157" s="104"/>
      <c r="EO157" s="104"/>
      <c r="EP157" s="104"/>
      <c r="EQ157" s="104"/>
      <c r="ER157" s="104"/>
      <c r="ES157" s="104"/>
      <c r="ET157" s="104"/>
      <c r="EU157" s="104"/>
      <c r="EV157" s="104"/>
      <c r="EW157" s="104"/>
      <c r="EX157" s="104"/>
      <c r="EY157" s="104"/>
      <c r="EZ157" s="104"/>
      <c r="FA157" s="104"/>
      <c r="FB157" s="104"/>
      <c r="FC157" s="104"/>
      <c r="FD157" s="104"/>
      <c r="FE157" s="104"/>
      <c r="FF157" s="104"/>
      <c r="FG157" s="104"/>
      <c r="FH157" s="104"/>
      <c r="FI157" s="104"/>
      <c r="FJ157" s="104"/>
      <c r="FK157" s="104"/>
      <c r="FL157" s="104"/>
      <c r="FM157" s="104"/>
      <c r="FN157" s="104"/>
      <c r="FO157" s="104"/>
    </row>
    <row r="158" spans="3:196" x14ac:dyDescent="0.2">
      <c r="C158" s="104"/>
      <c r="D158" s="104"/>
      <c r="E158" s="104"/>
      <c r="F158" s="104"/>
      <c r="G158" s="104"/>
      <c r="H158" s="104"/>
      <c r="I158" s="104"/>
      <c r="J158" s="104"/>
      <c r="K158" s="104"/>
      <c r="L158" s="104"/>
      <c r="M158" s="104"/>
      <c r="N158" s="104"/>
      <c r="O158" s="104"/>
      <c r="P158" s="104"/>
      <c r="Q158" s="104"/>
      <c r="R158" s="104"/>
      <c r="S158" s="104"/>
      <c r="T158" s="104"/>
      <c r="U158" s="104"/>
      <c r="V158" s="104"/>
      <c r="W158" s="104"/>
      <c r="X158" s="104"/>
      <c r="Y158" s="104"/>
      <c r="Z158" s="104"/>
      <c r="AA158" s="104"/>
      <c r="AB158" s="104"/>
      <c r="AC158" s="104"/>
      <c r="AD158" s="104"/>
      <c r="AE158" s="104"/>
      <c r="AF158" s="104"/>
      <c r="AG158" s="104"/>
      <c r="AH158" s="104"/>
      <c r="AI158" s="104"/>
      <c r="AJ158" s="104"/>
      <c r="AK158" s="104"/>
      <c r="AL158" s="104"/>
      <c r="AM158" s="104"/>
      <c r="AN158" s="104"/>
      <c r="AO158" s="104"/>
      <c r="AP158" s="104"/>
      <c r="AQ158" s="104"/>
      <c r="AR158" s="104"/>
      <c r="AS158" s="104"/>
      <c r="AT158" s="104"/>
      <c r="AU158" s="104"/>
      <c r="AV158" s="104"/>
      <c r="AW158" s="104"/>
      <c r="AX158" s="104"/>
      <c r="AY158" s="104"/>
      <c r="AZ158" s="104"/>
      <c r="BA158" s="104"/>
      <c r="BB158" s="104"/>
      <c r="BC158" s="104"/>
      <c r="BD158" s="104"/>
      <c r="BE158" s="104"/>
      <c r="BF158" s="104"/>
      <c r="BG158" s="104"/>
      <c r="BH158" s="104"/>
      <c r="BI158" s="104"/>
      <c r="BJ158" s="104"/>
      <c r="BK158" s="104"/>
      <c r="BL158" s="104"/>
      <c r="BM158" s="104"/>
      <c r="BN158" s="104"/>
      <c r="BO158" s="104"/>
      <c r="BP158" s="104"/>
      <c r="BQ158" s="104"/>
      <c r="BR158" s="104"/>
      <c r="BS158" s="104"/>
      <c r="BT158" s="104"/>
      <c r="BU158" s="104"/>
      <c r="BV158" s="104"/>
      <c r="BW158" s="104"/>
      <c r="BX158" s="105"/>
      <c r="BY158" s="105"/>
      <c r="BZ158" s="105"/>
      <c r="CA158" s="105"/>
      <c r="CB158" s="105"/>
      <c r="CC158" s="105"/>
      <c r="CD158" s="105"/>
      <c r="CE158" s="105"/>
      <c r="CF158" s="105"/>
      <c r="CG158" s="105"/>
      <c r="CH158" s="105"/>
      <c r="CI158" s="105"/>
      <c r="CJ158" s="105"/>
      <c r="CK158" s="105"/>
      <c r="CL158" s="106"/>
      <c r="CM158" s="105"/>
      <c r="CN158" s="105"/>
      <c r="CO158" s="105"/>
      <c r="CP158" s="105"/>
      <c r="CQ158" s="105"/>
      <c r="CR158" s="105"/>
      <c r="CS158" s="105"/>
      <c r="CT158" s="104"/>
      <c r="CU158" s="104"/>
      <c r="CV158" s="104"/>
      <c r="CW158" s="104"/>
      <c r="CX158" s="104"/>
      <c r="CY158" s="104"/>
      <c r="CZ158" s="104"/>
      <c r="DA158" s="104"/>
      <c r="DB158" s="104"/>
      <c r="DC158" s="104"/>
      <c r="DD158" s="104"/>
      <c r="DE158" s="104"/>
      <c r="DF158" s="104"/>
      <c r="DG158" s="104"/>
      <c r="DH158" s="104"/>
      <c r="DI158" s="104"/>
      <c r="DJ158" s="104"/>
      <c r="DK158" s="104"/>
      <c r="DL158" s="104"/>
      <c r="DM158" s="104"/>
      <c r="DN158" s="104"/>
      <c r="DO158" s="104"/>
      <c r="DP158" s="104"/>
      <c r="DQ158" s="104"/>
      <c r="DR158" s="104"/>
      <c r="DS158" s="104"/>
      <c r="DT158" s="104"/>
      <c r="DU158" s="104"/>
      <c r="DV158" s="104"/>
      <c r="DW158" s="104"/>
      <c r="DX158" s="104"/>
      <c r="DY158" s="104"/>
      <c r="DZ158" s="104"/>
      <c r="EA158" s="104"/>
      <c r="EB158" s="104"/>
      <c r="EC158" s="104"/>
      <c r="ED158" s="104"/>
      <c r="EE158" s="104"/>
      <c r="EF158" s="104"/>
      <c r="EG158" s="104"/>
      <c r="EH158" s="104"/>
      <c r="EI158" s="104"/>
      <c r="EJ158" s="104"/>
      <c r="EK158" s="104"/>
      <c r="EL158" s="104"/>
      <c r="EM158" s="104"/>
      <c r="EN158" s="104"/>
      <c r="EO158" s="104"/>
      <c r="EP158" s="104"/>
      <c r="EQ158" s="104"/>
      <c r="ER158" s="104"/>
      <c r="ES158" s="104"/>
      <c r="ET158" s="104"/>
      <c r="EU158" s="104"/>
      <c r="EV158" s="104"/>
      <c r="EW158" s="104"/>
      <c r="EX158" s="104"/>
      <c r="EY158" s="104"/>
      <c r="EZ158" s="104"/>
      <c r="FA158" s="104"/>
      <c r="FB158" s="104"/>
      <c r="FC158" s="104"/>
      <c r="FD158" s="104"/>
      <c r="FE158" s="104"/>
      <c r="FF158" s="104"/>
      <c r="FG158" s="104"/>
      <c r="FH158" s="104"/>
      <c r="FI158" s="104"/>
      <c r="FJ158" s="104"/>
      <c r="FK158" s="104"/>
      <c r="FL158" s="104"/>
      <c r="FM158" s="104"/>
      <c r="FN158" s="104"/>
      <c r="FO158" s="104"/>
    </row>
    <row r="159" spans="3:196" x14ac:dyDescent="0.2">
      <c r="C159" s="104"/>
      <c r="D159" s="104"/>
      <c r="E159" s="104"/>
      <c r="F159" s="104"/>
      <c r="G159" s="104"/>
      <c r="H159" s="104"/>
      <c r="I159" s="104"/>
      <c r="J159" s="104"/>
      <c r="K159" s="104"/>
      <c r="L159" s="104"/>
      <c r="M159" s="104"/>
      <c r="N159" s="104"/>
      <c r="O159" s="104"/>
      <c r="P159" s="104"/>
      <c r="Q159" s="104"/>
      <c r="R159" s="104"/>
      <c r="S159" s="104"/>
      <c r="T159" s="104"/>
      <c r="U159" s="104"/>
      <c r="V159" s="104"/>
      <c r="W159" s="104"/>
      <c r="X159" s="104"/>
      <c r="Y159" s="104"/>
      <c r="Z159" s="104"/>
      <c r="AA159" s="104"/>
      <c r="AB159" s="104"/>
      <c r="AC159" s="104"/>
      <c r="AD159" s="104"/>
      <c r="AE159" s="104"/>
      <c r="AF159" s="104"/>
      <c r="AG159" s="104"/>
      <c r="AH159" s="104"/>
      <c r="AI159" s="104"/>
      <c r="AJ159" s="104"/>
      <c r="AK159" s="104"/>
      <c r="AL159" s="104"/>
      <c r="AM159" s="104"/>
      <c r="AN159" s="104"/>
      <c r="AO159" s="104"/>
      <c r="AP159" s="104"/>
      <c r="AQ159" s="104"/>
      <c r="AR159" s="104"/>
      <c r="AS159" s="104"/>
      <c r="AT159" s="104"/>
      <c r="AU159" s="104"/>
      <c r="AV159" s="104"/>
      <c r="AW159" s="104"/>
      <c r="AX159" s="104"/>
      <c r="AY159" s="104"/>
      <c r="AZ159" s="104"/>
      <c r="BA159" s="104"/>
      <c r="BB159" s="104"/>
      <c r="BC159" s="104"/>
      <c r="BD159" s="104"/>
      <c r="BE159" s="104"/>
      <c r="BF159" s="104"/>
      <c r="BG159" s="104"/>
      <c r="BH159" s="104"/>
      <c r="BI159" s="104"/>
      <c r="BJ159" s="104"/>
      <c r="BK159" s="104"/>
      <c r="BL159" s="104"/>
      <c r="BM159" s="104"/>
      <c r="BN159" s="104"/>
      <c r="BO159" s="104"/>
      <c r="BP159" s="104"/>
      <c r="BQ159" s="104"/>
      <c r="BR159" s="104"/>
      <c r="BS159" s="104"/>
      <c r="BT159" s="104"/>
      <c r="BU159" s="104"/>
      <c r="BV159" s="104"/>
      <c r="BW159" s="104"/>
      <c r="BX159" s="105"/>
      <c r="BY159" s="105"/>
      <c r="BZ159" s="105"/>
      <c r="CA159" s="105"/>
      <c r="CB159" s="105"/>
      <c r="CC159" s="105"/>
      <c r="CD159" s="105"/>
      <c r="CE159" s="105"/>
      <c r="CF159" s="105"/>
      <c r="CG159" s="105"/>
      <c r="CH159" s="105"/>
      <c r="CI159" s="105"/>
      <c r="CJ159" s="105"/>
      <c r="CK159" s="105"/>
      <c r="CL159" s="106"/>
      <c r="CM159" s="105"/>
      <c r="CN159" s="105"/>
      <c r="CO159" s="105"/>
      <c r="CP159" s="105"/>
      <c r="CQ159" s="105"/>
      <c r="CR159" s="105"/>
      <c r="CS159" s="105"/>
      <c r="CT159" s="104"/>
      <c r="CU159" s="104"/>
      <c r="CV159" s="104"/>
      <c r="CW159" s="104"/>
      <c r="CX159" s="104"/>
      <c r="CY159" s="104"/>
      <c r="CZ159" s="104"/>
      <c r="DA159" s="104"/>
      <c r="DB159" s="104"/>
      <c r="DC159" s="104"/>
      <c r="DD159" s="104"/>
      <c r="DE159" s="104"/>
      <c r="DF159" s="104"/>
      <c r="DG159" s="104"/>
      <c r="DH159" s="104"/>
      <c r="DI159" s="104"/>
      <c r="DJ159" s="104"/>
      <c r="DK159" s="104"/>
      <c r="DL159" s="104"/>
      <c r="DM159" s="104"/>
      <c r="DN159" s="104"/>
      <c r="DO159" s="104"/>
      <c r="DP159" s="104"/>
      <c r="DQ159" s="104"/>
      <c r="DR159" s="104"/>
      <c r="DS159" s="104"/>
      <c r="DT159" s="104"/>
      <c r="DU159" s="104"/>
      <c r="DV159" s="104"/>
      <c r="DW159" s="104"/>
      <c r="DX159" s="104"/>
      <c r="DY159" s="104"/>
      <c r="DZ159" s="104"/>
      <c r="EA159" s="104"/>
      <c r="EB159" s="104"/>
      <c r="EC159" s="104"/>
      <c r="ED159" s="104"/>
      <c r="EE159" s="104"/>
      <c r="EF159" s="104"/>
      <c r="EG159" s="104"/>
      <c r="EH159" s="104"/>
      <c r="EI159" s="104"/>
      <c r="EJ159" s="104"/>
      <c r="EK159" s="104"/>
      <c r="EL159" s="104"/>
      <c r="EM159" s="104"/>
      <c r="EN159" s="104"/>
      <c r="EO159" s="104"/>
      <c r="EP159" s="104"/>
      <c r="EQ159" s="104"/>
      <c r="ER159" s="104"/>
      <c r="ES159" s="104"/>
      <c r="ET159" s="104"/>
      <c r="EU159" s="104"/>
      <c r="EV159" s="104"/>
      <c r="EW159" s="104"/>
      <c r="EX159" s="104"/>
      <c r="EY159" s="104"/>
      <c r="EZ159" s="104"/>
      <c r="FA159" s="104"/>
      <c r="FB159" s="104"/>
      <c r="FC159" s="104"/>
      <c r="FD159" s="104"/>
      <c r="FE159" s="104"/>
      <c r="FF159" s="104"/>
      <c r="FG159" s="104"/>
      <c r="FH159" s="104"/>
      <c r="FI159" s="104"/>
      <c r="FJ159" s="104"/>
      <c r="FK159" s="104"/>
      <c r="FL159" s="104"/>
      <c r="FM159" s="104"/>
      <c r="FN159" s="104"/>
      <c r="FO159" s="104"/>
    </row>
    <row r="160" spans="3:196" x14ac:dyDescent="0.2">
      <c r="C160" s="104"/>
      <c r="D160" s="104"/>
      <c r="E160" s="104"/>
      <c r="F160" s="104"/>
      <c r="G160" s="104"/>
      <c r="H160" s="104"/>
      <c r="I160" s="104"/>
      <c r="J160" s="104"/>
      <c r="K160" s="104"/>
      <c r="L160" s="104"/>
      <c r="M160" s="104"/>
      <c r="N160" s="104"/>
      <c r="O160" s="104"/>
      <c r="P160" s="104"/>
      <c r="Q160" s="104"/>
      <c r="R160" s="104"/>
      <c r="S160" s="104"/>
      <c r="T160" s="104"/>
      <c r="U160" s="104"/>
      <c r="V160" s="104"/>
      <c r="W160" s="104"/>
      <c r="X160" s="104"/>
      <c r="Y160" s="104"/>
      <c r="Z160" s="104"/>
      <c r="AA160" s="104"/>
      <c r="AB160" s="104"/>
      <c r="AC160" s="104"/>
      <c r="AD160" s="104"/>
      <c r="AE160" s="104"/>
      <c r="AF160" s="104"/>
      <c r="AG160" s="104"/>
      <c r="AH160" s="104"/>
      <c r="AI160" s="104"/>
      <c r="AJ160" s="104"/>
      <c r="AK160" s="104"/>
      <c r="AL160" s="104"/>
      <c r="AM160" s="104"/>
      <c r="AN160" s="104"/>
      <c r="AO160" s="104"/>
      <c r="AP160" s="104"/>
      <c r="AQ160" s="104"/>
      <c r="AR160" s="104"/>
      <c r="AS160" s="104"/>
      <c r="AT160" s="104"/>
      <c r="AU160" s="104"/>
      <c r="AV160" s="104"/>
      <c r="AW160" s="104"/>
      <c r="AX160" s="104"/>
      <c r="AY160" s="104"/>
      <c r="AZ160" s="104"/>
      <c r="BA160" s="104"/>
      <c r="BB160" s="104"/>
      <c r="BC160" s="104"/>
      <c r="BD160" s="104"/>
      <c r="BE160" s="104"/>
      <c r="BF160" s="104"/>
      <c r="BG160" s="104"/>
      <c r="BH160" s="104"/>
      <c r="BI160" s="104"/>
      <c r="BJ160" s="104"/>
      <c r="BK160" s="104"/>
      <c r="BL160" s="104"/>
      <c r="BM160" s="104"/>
      <c r="BN160" s="104"/>
      <c r="BO160" s="104"/>
      <c r="BP160" s="104"/>
      <c r="BQ160" s="104"/>
      <c r="BR160" s="104"/>
      <c r="BS160" s="104"/>
      <c r="BT160" s="104"/>
      <c r="BU160" s="104"/>
      <c r="BV160" s="104"/>
      <c r="BW160" s="104"/>
      <c r="BX160" s="105"/>
      <c r="BY160" s="105"/>
      <c r="BZ160" s="105"/>
      <c r="CA160" s="105"/>
      <c r="CB160" s="105"/>
      <c r="CC160" s="105"/>
      <c r="CD160" s="105"/>
      <c r="CE160" s="105"/>
      <c r="CF160" s="105"/>
      <c r="CG160" s="105"/>
      <c r="CH160" s="105"/>
      <c r="CI160" s="105"/>
      <c r="CJ160" s="105"/>
      <c r="CK160" s="105"/>
      <c r="CL160" s="106"/>
      <c r="CM160" s="105"/>
      <c r="CN160" s="105"/>
      <c r="CO160" s="105"/>
      <c r="CP160" s="105"/>
      <c r="CQ160" s="105"/>
      <c r="CR160" s="105"/>
      <c r="CS160" s="105"/>
      <c r="CT160" s="104"/>
      <c r="CU160" s="104"/>
      <c r="CV160" s="104"/>
      <c r="CW160" s="104"/>
      <c r="CX160" s="104"/>
      <c r="CY160" s="104"/>
      <c r="CZ160" s="104"/>
      <c r="DA160" s="104"/>
      <c r="DB160" s="104"/>
      <c r="DC160" s="104"/>
      <c r="DD160" s="104"/>
      <c r="DE160" s="104"/>
      <c r="DF160" s="104"/>
      <c r="DG160" s="104"/>
      <c r="DH160" s="104"/>
      <c r="DI160" s="104"/>
      <c r="DJ160" s="104"/>
      <c r="DK160" s="104"/>
      <c r="DL160" s="104"/>
      <c r="DM160" s="104"/>
      <c r="DN160" s="104"/>
      <c r="DO160" s="104"/>
      <c r="DP160" s="104"/>
      <c r="DQ160" s="104"/>
      <c r="DR160" s="104"/>
      <c r="DS160" s="104"/>
      <c r="DT160" s="104"/>
      <c r="DU160" s="104"/>
      <c r="DV160" s="104"/>
      <c r="DW160" s="104"/>
      <c r="DX160" s="104"/>
      <c r="DY160" s="104"/>
      <c r="DZ160" s="104"/>
      <c r="EA160" s="104"/>
      <c r="EB160" s="104"/>
      <c r="EC160" s="104"/>
      <c r="ED160" s="104"/>
      <c r="EE160" s="104"/>
      <c r="EF160" s="104"/>
      <c r="EG160" s="104"/>
      <c r="EH160" s="104"/>
      <c r="EI160" s="104"/>
      <c r="EJ160" s="104"/>
      <c r="EK160" s="104"/>
      <c r="EL160" s="104"/>
      <c r="EM160" s="104"/>
      <c r="EN160" s="104"/>
      <c r="EO160" s="104"/>
      <c r="EP160" s="104"/>
      <c r="EQ160" s="104"/>
      <c r="ER160" s="104"/>
      <c r="ES160" s="104"/>
      <c r="ET160" s="104"/>
      <c r="EU160" s="104"/>
      <c r="EV160" s="104"/>
      <c r="EW160" s="104"/>
      <c r="EX160" s="104"/>
      <c r="EY160" s="104"/>
      <c r="EZ160" s="104"/>
      <c r="FA160" s="104"/>
      <c r="FB160" s="104"/>
      <c r="FC160" s="104"/>
      <c r="FD160" s="104"/>
      <c r="FE160" s="104"/>
      <c r="FF160" s="104"/>
      <c r="FG160" s="104"/>
      <c r="FH160" s="104"/>
      <c r="FI160" s="104"/>
      <c r="FJ160" s="104"/>
      <c r="FK160" s="104"/>
      <c r="FL160" s="104"/>
      <c r="FM160" s="104"/>
      <c r="FN160" s="104"/>
      <c r="FO160" s="104"/>
    </row>
    <row r="161" spans="1:196" x14ac:dyDescent="0.2">
      <c r="C161" s="104"/>
      <c r="D161" s="104"/>
      <c r="E161" s="104"/>
      <c r="F161" s="104"/>
      <c r="G161" s="104"/>
      <c r="H161" s="104"/>
      <c r="I161" s="104"/>
      <c r="J161" s="104"/>
      <c r="K161" s="104"/>
      <c r="L161" s="104"/>
      <c r="M161" s="104"/>
      <c r="N161" s="104"/>
      <c r="O161" s="104"/>
      <c r="P161" s="104"/>
      <c r="Q161" s="104"/>
      <c r="R161" s="104"/>
      <c r="S161" s="104"/>
      <c r="T161" s="104"/>
      <c r="U161" s="104"/>
      <c r="V161" s="104"/>
      <c r="W161" s="104"/>
      <c r="X161" s="104"/>
      <c r="Y161" s="104"/>
      <c r="Z161" s="104"/>
      <c r="AA161" s="104"/>
      <c r="AB161" s="104"/>
      <c r="AC161" s="104"/>
      <c r="AD161" s="104"/>
      <c r="AE161" s="104"/>
      <c r="AF161" s="104"/>
      <c r="AG161" s="104"/>
      <c r="AH161" s="104"/>
      <c r="AI161" s="104"/>
      <c r="AJ161" s="104"/>
      <c r="AK161" s="104"/>
      <c r="AL161" s="104"/>
      <c r="AM161" s="104"/>
      <c r="AN161" s="104"/>
      <c r="AO161" s="104"/>
      <c r="AP161" s="104"/>
      <c r="AQ161" s="104"/>
      <c r="AR161" s="104"/>
      <c r="AS161" s="104"/>
      <c r="AT161" s="104"/>
      <c r="AU161" s="104"/>
      <c r="AV161" s="104"/>
      <c r="AW161" s="104"/>
      <c r="AX161" s="104"/>
      <c r="AY161" s="104"/>
      <c r="AZ161" s="104"/>
      <c r="BA161" s="104"/>
      <c r="BB161" s="104"/>
      <c r="BC161" s="104"/>
      <c r="BD161" s="104"/>
      <c r="BE161" s="104"/>
      <c r="BF161" s="104"/>
      <c r="BG161" s="104"/>
      <c r="BH161" s="104"/>
      <c r="BI161" s="104"/>
      <c r="BJ161" s="104"/>
      <c r="BK161" s="104"/>
      <c r="BL161" s="104"/>
      <c r="BM161" s="104"/>
      <c r="BN161" s="104"/>
      <c r="BO161" s="104"/>
      <c r="BP161" s="104"/>
      <c r="BQ161" s="104"/>
      <c r="BR161" s="104"/>
      <c r="BS161" s="104"/>
      <c r="BT161" s="104"/>
      <c r="BU161" s="104"/>
      <c r="BV161" s="104"/>
      <c r="BW161" s="104"/>
      <c r="BX161" s="105"/>
      <c r="BY161" s="105"/>
      <c r="BZ161" s="105"/>
      <c r="CA161" s="105"/>
      <c r="CB161" s="105"/>
      <c r="CC161" s="105"/>
      <c r="CD161" s="105"/>
      <c r="CE161" s="105"/>
      <c r="CF161" s="105"/>
      <c r="CG161" s="105"/>
      <c r="CH161" s="105"/>
      <c r="CI161" s="105"/>
      <c r="CJ161" s="105"/>
      <c r="CK161" s="105"/>
      <c r="CL161" s="106"/>
      <c r="CM161" s="105"/>
      <c r="CN161" s="105"/>
      <c r="CO161" s="105"/>
      <c r="CP161" s="105"/>
      <c r="CQ161" s="105"/>
      <c r="CR161" s="105"/>
      <c r="CS161" s="105"/>
      <c r="CT161" s="104"/>
      <c r="CU161" s="104"/>
      <c r="CV161" s="104"/>
      <c r="CW161" s="104"/>
      <c r="CX161" s="104"/>
      <c r="CY161" s="104"/>
      <c r="CZ161" s="104"/>
      <c r="DA161" s="104"/>
      <c r="DB161" s="104"/>
      <c r="DC161" s="104"/>
      <c r="DD161" s="104"/>
      <c r="DE161" s="104"/>
      <c r="DF161" s="104"/>
      <c r="DG161" s="104"/>
      <c r="DH161" s="104"/>
      <c r="DI161" s="104"/>
      <c r="DJ161" s="104"/>
      <c r="DK161" s="104"/>
      <c r="DL161" s="104"/>
      <c r="DM161" s="104"/>
      <c r="DN161" s="104"/>
      <c r="DO161" s="104"/>
      <c r="DP161" s="104"/>
      <c r="DQ161" s="104"/>
      <c r="DR161" s="104"/>
      <c r="DS161" s="104"/>
      <c r="DT161" s="104"/>
      <c r="DU161" s="104"/>
      <c r="DV161" s="104"/>
      <c r="DW161" s="104"/>
      <c r="DX161" s="104"/>
      <c r="DY161" s="104"/>
      <c r="DZ161" s="104"/>
      <c r="EA161" s="104"/>
      <c r="EB161" s="104"/>
      <c r="EC161" s="104"/>
      <c r="ED161" s="104"/>
      <c r="EE161" s="104"/>
      <c r="EF161" s="104"/>
      <c r="EG161" s="104"/>
      <c r="EH161" s="104"/>
      <c r="EI161" s="104"/>
      <c r="EJ161" s="104"/>
      <c r="EK161" s="104"/>
      <c r="EL161" s="104"/>
      <c r="EM161" s="104"/>
      <c r="EN161" s="104"/>
      <c r="EO161" s="104"/>
      <c r="EP161" s="104"/>
      <c r="EQ161" s="104"/>
      <c r="ER161" s="104"/>
      <c r="ES161" s="104"/>
      <c r="ET161" s="104"/>
      <c r="EU161" s="104"/>
      <c r="EV161" s="104"/>
      <c r="EW161" s="104"/>
      <c r="EX161" s="104"/>
      <c r="EY161" s="104"/>
      <c r="EZ161" s="104"/>
      <c r="FA161" s="104"/>
      <c r="FB161" s="104"/>
      <c r="FC161" s="104"/>
      <c r="FD161" s="104"/>
      <c r="FE161" s="104"/>
      <c r="FF161" s="104"/>
      <c r="FG161" s="104"/>
      <c r="FH161" s="104"/>
      <c r="FI161" s="104"/>
      <c r="FJ161" s="104"/>
      <c r="FK161" s="104"/>
      <c r="FL161" s="104"/>
      <c r="FM161" s="104"/>
      <c r="FN161" s="104"/>
      <c r="FO161" s="104"/>
    </row>
    <row r="162" spans="1:196" x14ac:dyDescent="0.2">
      <c r="C162" s="104"/>
      <c r="D162" s="104"/>
      <c r="E162" s="104"/>
      <c r="F162" s="104"/>
      <c r="G162" s="104"/>
      <c r="H162" s="104"/>
      <c r="I162" s="104"/>
      <c r="J162" s="104"/>
      <c r="K162" s="104"/>
      <c r="L162" s="104"/>
      <c r="M162" s="104"/>
      <c r="N162" s="104"/>
      <c r="O162" s="104"/>
      <c r="P162" s="104"/>
      <c r="Q162" s="104"/>
      <c r="R162" s="104"/>
      <c r="S162" s="104"/>
      <c r="T162" s="104"/>
      <c r="U162" s="104"/>
      <c r="V162" s="104"/>
      <c r="W162" s="104"/>
      <c r="X162" s="104"/>
      <c r="Y162" s="104"/>
      <c r="Z162" s="104"/>
      <c r="AA162" s="104"/>
      <c r="AB162" s="104"/>
      <c r="AC162" s="104"/>
      <c r="AD162" s="104"/>
      <c r="AE162" s="104"/>
      <c r="AF162" s="104"/>
      <c r="AG162" s="104"/>
      <c r="AH162" s="104"/>
      <c r="AI162" s="104"/>
      <c r="AJ162" s="104"/>
      <c r="AK162" s="104"/>
      <c r="AL162" s="104"/>
      <c r="AM162" s="104"/>
      <c r="AN162" s="104"/>
      <c r="AO162" s="104"/>
      <c r="AP162" s="104"/>
      <c r="AQ162" s="104"/>
      <c r="AR162" s="104"/>
      <c r="AS162" s="104"/>
      <c r="AT162" s="104"/>
      <c r="AU162" s="104"/>
      <c r="AV162" s="104"/>
      <c r="AW162" s="104"/>
      <c r="AX162" s="104"/>
      <c r="AY162" s="104"/>
      <c r="AZ162" s="104"/>
      <c r="BA162" s="104"/>
      <c r="BB162" s="104"/>
      <c r="BC162" s="104"/>
      <c r="BD162" s="104"/>
      <c r="BE162" s="104"/>
      <c r="BF162" s="104"/>
      <c r="BG162" s="104"/>
      <c r="BH162" s="104"/>
      <c r="BI162" s="104"/>
      <c r="BJ162" s="104"/>
      <c r="BK162" s="104"/>
      <c r="BL162" s="104"/>
      <c r="BM162" s="104"/>
      <c r="BN162" s="104"/>
      <c r="BO162" s="104"/>
      <c r="BP162" s="104"/>
      <c r="BQ162" s="104"/>
      <c r="BR162" s="104"/>
      <c r="BS162" s="104"/>
      <c r="BT162" s="104"/>
      <c r="BU162" s="104"/>
      <c r="BV162" s="104"/>
      <c r="BW162" s="104"/>
      <c r="BX162" s="105"/>
      <c r="BY162" s="105"/>
      <c r="BZ162" s="105"/>
      <c r="CA162" s="105"/>
      <c r="CB162" s="105"/>
      <c r="CC162" s="105"/>
      <c r="CD162" s="105"/>
      <c r="CE162" s="105"/>
      <c r="CF162" s="105"/>
      <c r="CG162" s="105"/>
      <c r="CH162" s="105"/>
      <c r="CI162" s="105"/>
      <c r="CJ162" s="105"/>
      <c r="CK162" s="105"/>
      <c r="CL162" s="106"/>
      <c r="CM162" s="105"/>
      <c r="CN162" s="105"/>
      <c r="CO162" s="105"/>
      <c r="CP162" s="105"/>
      <c r="CQ162" s="105"/>
      <c r="CR162" s="105"/>
      <c r="CS162" s="105"/>
      <c r="CT162" s="104"/>
      <c r="CU162" s="104"/>
      <c r="CV162" s="104"/>
      <c r="CW162" s="104"/>
      <c r="CX162" s="104"/>
      <c r="CY162" s="104"/>
      <c r="CZ162" s="104"/>
      <c r="DA162" s="104"/>
      <c r="DB162" s="104"/>
      <c r="DC162" s="104"/>
      <c r="DD162" s="104"/>
      <c r="DE162" s="104"/>
      <c r="DF162" s="104"/>
      <c r="DG162" s="104"/>
      <c r="DH162" s="104"/>
      <c r="DI162" s="104"/>
      <c r="DJ162" s="104"/>
      <c r="DK162" s="104"/>
      <c r="DL162" s="104"/>
      <c r="DM162" s="104"/>
      <c r="DN162" s="104"/>
      <c r="DO162" s="104"/>
      <c r="DP162" s="104"/>
      <c r="DQ162" s="104"/>
      <c r="DR162" s="104"/>
      <c r="DS162" s="104"/>
      <c r="DT162" s="104"/>
      <c r="DU162" s="104"/>
      <c r="DV162" s="104"/>
      <c r="DW162" s="104"/>
      <c r="DX162" s="104"/>
      <c r="DY162" s="104"/>
      <c r="DZ162" s="104"/>
      <c r="EA162" s="104"/>
      <c r="EB162" s="104"/>
      <c r="EC162" s="104"/>
      <c r="ED162" s="104"/>
      <c r="EE162" s="104"/>
      <c r="EF162" s="104"/>
      <c r="EG162" s="104"/>
      <c r="EH162" s="104"/>
      <c r="EI162" s="104"/>
      <c r="EJ162" s="104"/>
      <c r="EK162" s="104"/>
      <c r="EL162" s="104"/>
      <c r="EM162" s="104"/>
      <c r="EN162" s="104"/>
      <c r="EO162" s="104"/>
      <c r="EP162" s="104"/>
      <c r="EQ162" s="104"/>
      <c r="ER162" s="104"/>
      <c r="ES162" s="104"/>
      <c r="ET162" s="104"/>
      <c r="EU162" s="104"/>
      <c r="EV162" s="104"/>
      <c r="EW162" s="104"/>
      <c r="EX162" s="104"/>
      <c r="EY162" s="104"/>
      <c r="EZ162" s="104"/>
      <c r="FA162" s="104"/>
      <c r="FB162" s="104"/>
      <c r="FC162" s="104"/>
      <c r="FD162" s="104"/>
      <c r="FE162" s="104"/>
      <c r="FF162" s="104"/>
      <c r="FG162" s="104"/>
      <c r="FH162" s="104"/>
      <c r="FI162" s="104"/>
      <c r="FJ162" s="104"/>
      <c r="FK162" s="104"/>
      <c r="FL162" s="104"/>
      <c r="FM162" s="104"/>
      <c r="FN162" s="104"/>
      <c r="FO162" s="104"/>
    </row>
    <row r="163" spans="1:196" x14ac:dyDescent="0.2">
      <c r="C163" s="104"/>
      <c r="D163" s="104"/>
      <c r="E163" s="104"/>
      <c r="F163" s="104"/>
      <c r="G163" s="104"/>
      <c r="H163" s="104"/>
      <c r="I163" s="104"/>
      <c r="J163" s="104"/>
      <c r="K163" s="104"/>
      <c r="L163" s="104"/>
      <c r="M163" s="104"/>
      <c r="N163" s="104"/>
      <c r="O163" s="104"/>
      <c r="P163" s="104"/>
      <c r="Q163" s="104"/>
      <c r="R163" s="104"/>
      <c r="S163" s="104"/>
      <c r="T163" s="104"/>
      <c r="U163" s="104"/>
      <c r="V163" s="104"/>
      <c r="W163" s="104"/>
      <c r="X163" s="104"/>
      <c r="Y163" s="104"/>
      <c r="Z163" s="104"/>
      <c r="AA163" s="104"/>
      <c r="AB163" s="104"/>
      <c r="AC163" s="104"/>
      <c r="AD163" s="104"/>
      <c r="AE163" s="104"/>
      <c r="AF163" s="104"/>
      <c r="AG163" s="104"/>
      <c r="AH163" s="104"/>
      <c r="AI163" s="104"/>
      <c r="AJ163" s="104"/>
      <c r="AK163" s="104"/>
      <c r="AL163" s="104"/>
      <c r="AM163" s="104"/>
      <c r="AN163" s="104"/>
      <c r="AO163" s="104"/>
      <c r="AP163" s="104"/>
      <c r="AQ163" s="104"/>
      <c r="AR163" s="104"/>
      <c r="AS163" s="104"/>
      <c r="AT163" s="104"/>
      <c r="AU163" s="104"/>
      <c r="AV163" s="104"/>
      <c r="AW163" s="104"/>
      <c r="AX163" s="104"/>
      <c r="AY163" s="104"/>
      <c r="AZ163" s="104"/>
      <c r="BA163" s="104"/>
      <c r="BB163" s="104"/>
      <c r="BC163" s="104"/>
      <c r="BD163" s="104"/>
      <c r="BE163" s="104"/>
      <c r="BF163" s="104"/>
      <c r="BG163" s="104"/>
      <c r="BH163" s="104"/>
      <c r="BI163" s="104"/>
      <c r="BJ163" s="104"/>
      <c r="BK163" s="104"/>
      <c r="BL163" s="104"/>
      <c r="BM163" s="104"/>
      <c r="BN163" s="104"/>
      <c r="BO163" s="104"/>
      <c r="BP163" s="104"/>
      <c r="BQ163" s="104"/>
      <c r="BR163" s="104"/>
      <c r="BS163" s="104"/>
      <c r="BT163" s="104"/>
      <c r="BU163" s="104"/>
      <c r="BV163" s="104"/>
      <c r="BW163" s="104"/>
      <c r="BX163" s="105"/>
      <c r="BY163" s="105"/>
      <c r="BZ163" s="105"/>
      <c r="CA163" s="105"/>
      <c r="CB163" s="105"/>
      <c r="CC163" s="105"/>
      <c r="CD163" s="105"/>
      <c r="CE163" s="105"/>
      <c r="CF163" s="105"/>
      <c r="CG163" s="105"/>
      <c r="CH163" s="105"/>
      <c r="CI163" s="105"/>
      <c r="CJ163" s="105"/>
      <c r="CK163" s="105"/>
      <c r="CL163" s="106"/>
      <c r="CM163" s="105"/>
      <c r="CN163" s="105"/>
      <c r="CO163" s="105"/>
      <c r="CP163" s="105"/>
      <c r="CQ163" s="105"/>
      <c r="CR163" s="105"/>
      <c r="CS163" s="105"/>
      <c r="CT163" s="104"/>
      <c r="CU163" s="104"/>
      <c r="CV163" s="104"/>
      <c r="CW163" s="104"/>
      <c r="CX163" s="104"/>
      <c r="CY163" s="104"/>
      <c r="CZ163" s="104"/>
      <c r="DA163" s="104"/>
      <c r="DB163" s="104"/>
      <c r="DC163" s="104"/>
      <c r="DD163" s="104"/>
      <c r="DE163" s="104"/>
      <c r="DF163" s="104"/>
      <c r="DG163" s="104"/>
      <c r="DH163" s="104"/>
      <c r="DI163" s="104"/>
      <c r="DJ163" s="104"/>
      <c r="DK163" s="104"/>
      <c r="DL163" s="104"/>
      <c r="DM163" s="104"/>
      <c r="DN163" s="104"/>
      <c r="DO163" s="104"/>
      <c r="DP163" s="104"/>
      <c r="DQ163" s="104"/>
      <c r="DR163" s="104"/>
      <c r="DS163" s="104"/>
      <c r="DT163" s="104"/>
      <c r="DU163" s="104"/>
      <c r="DV163" s="104"/>
      <c r="DW163" s="104"/>
      <c r="DX163" s="104"/>
      <c r="DY163" s="104"/>
      <c r="DZ163" s="104"/>
      <c r="EA163" s="104"/>
      <c r="EB163" s="104"/>
      <c r="EC163" s="104"/>
      <c r="ED163" s="104"/>
      <c r="EE163" s="104"/>
      <c r="EF163" s="104"/>
      <c r="EG163" s="104"/>
      <c r="EH163" s="104"/>
      <c r="EI163" s="104"/>
      <c r="EJ163" s="104"/>
      <c r="EK163" s="104"/>
      <c r="EL163" s="104"/>
      <c r="EM163" s="104"/>
      <c r="EN163" s="104"/>
      <c r="EO163" s="104"/>
      <c r="EP163" s="104"/>
      <c r="EQ163" s="104"/>
      <c r="ER163" s="104"/>
      <c r="ES163" s="104"/>
      <c r="ET163" s="104"/>
      <c r="EU163" s="104"/>
      <c r="EV163" s="104"/>
      <c r="EW163" s="104"/>
      <c r="EX163" s="104"/>
      <c r="EY163" s="104"/>
      <c r="EZ163" s="104"/>
      <c r="FA163" s="104"/>
      <c r="FB163" s="104"/>
      <c r="FC163" s="104"/>
      <c r="FD163" s="104"/>
      <c r="FE163" s="104"/>
      <c r="FF163" s="104"/>
      <c r="FG163" s="104"/>
      <c r="FH163" s="104"/>
      <c r="FI163" s="104"/>
      <c r="FJ163" s="104"/>
      <c r="FK163" s="104"/>
      <c r="FL163" s="104"/>
      <c r="FM163" s="104"/>
      <c r="FN163" s="104"/>
      <c r="FO163" s="104"/>
    </row>
    <row r="164" spans="1:196" x14ac:dyDescent="0.2">
      <c r="C164" s="104"/>
      <c r="D164" s="104"/>
      <c r="E164" s="104"/>
      <c r="F164" s="104"/>
      <c r="G164" s="104"/>
      <c r="H164" s="104"/>
      <c r="I164" s="104"/>
      <c r="J164" s="104"/>
      <c r="K164" s="104"/>
      <c r="L164" s="104"/>
      <c r="M164" s="104"/>
      <c r="N164" s="104"/>
      <c r="O164" s="104"/>
      <c r="P164" s="104"/>
      <c r="Q164" s="104"/>
      <c r="R164" s="104"/>
      <c r="S164" s="104"/>
      <c r="T164" s="104"/>
      <c r="U164" s="104"/>
      <c r="V164" s="104"/>
      <c r="W164" s="104"/>
      <c r="X164" s="104"/>
      <c r="Y164" s="104"/>
      <c r="Z164" s="104"/>
      <c r="AA164" s="104"/>
      <c r="AB164" s="104"/>
      <c r="AC164" s="104"/>
      <c r="AD164" s="104"/>
      <c r="AE164" s="104"/>
      <c r="AF164" s="104"/>
      <c r="AG164" s="104"/>
      <c r="AH164" s="104"/>
      <c r="AI164" s="104"/>
      <c r="AJ164" s="104"/>
      <c r="AK164" s="104"/>
      <c r="AL164" s="104"/>
      <c r="AM164" s="104"/>
      <c r="AN164" s="104"/>
      <c r="AO164" s="104"/>
      <c r="AP164" s="104"/>
      <c r="AQ164" s="104"/>
      <c r="AR164" s="104"/>
      <c r="AS164" s="104"/>
      <c r="AT164" s="104"/>
      <c r="AU164" s="104"/>
      <c r="AV164" s="104"/>
      <c r="AW164" s="104"/>
      <c r="AX164" s="104"/>
      <c r="AY164" s="104"/>
      <c r="AZ164" s="104"/>
      <c r="BA164" s="104"/>
      <c r="BB164" s="104"/>
      <c r="BC164" s="104"/>
      <c r="BD164" s="104"/>
      <c r="BE164" s="104"/>
      <c r="BF164" s="104"/>
      <c r="BG164" s="104"/>
      <c r="BH164" s="104"/>
      <c r="BI164" s="104"/>
      <c r="BJ164" s="104"/>
      <c r="BK164" s="104"/>
      <c r="BL164" s="104"/>
      <c r="BM164" s="104"/>
      <c r="BN164" s="104"/>
      <c r="BO164" s="104"/>
      <c r="BP164" s="104"/>
      <c r="BQ164" s="104"/>
      <c r="BR164" s="104"/>
      <c r="BS164" s="104"/>
      <c r="BT164" s="104"/>
      <c r="BU164" s="104"/>
      <c r="BV164" s="104"/>
      <c r="BW164" s="104"/>
      <c r="BX164" s="105"/>
      <c r="BY164" s="105"/>
      <c r="BZ164" s="105"/>
      <c r="CA164" s="105"/>
      <c r="CB164" s="105"/>
      <c r="CC164" s="105"/>
      <c r="CD164" s="105"/>
      <c r="CE164" s="105"/>
      <c r="CF164" s="105"/>
      <c r="CG164" s="105"/>
      <c r="CH164" s="105"/>
      <c r="CI164" s="105"/>
      <c r="CJ164" s="105"/>
      <c r="CK164" s="105"/>
      <c r="CL164" s="106"/>
      <c r="CM164" s="105"/>
      <c r="CN164" s="105"/>
      <c r="CO164" s="105"/>
      <c r="CP164" s="105"/>
      <c r="CQ164" s="105"/>
      <c r="CR164" s="105"/>
      <c r="CS164" s="105"/>
      <c r="CT164" s="104"/>
      <c r="CU164" s="104"/>
      <c r="CV164" s="104"/>
      <c r="CW164" s="104"/>
      <c r="CX164" s="104"/>
      <c r="CY164" s="104"/>
      <c r="CZ164" s="104"/>
      <c r="DA164" s="104"/>
      <c r="DB164" s="104"/>
      <c r="DC164" s="104"/>
      <c r="DD164" s="104"/>
      <c r="DE164" s="104"/>
      <c r="DF164" s="104"/>
      <c r="DG164" s="104"/>
      <c r="DH164" s="104"/>
      <c r="DI164" s="104"/>
      <c r="DJ164" s="104"/>
      <c r="DK164" s="104"/>
      <c r="DL164" s="104"/>
      <c r="DM164" s="104"/>
      <c r="DN164" s="104"/>
      <c r="DO164" s="104"/>
      <c r="DP164" s="104"/>
      <c r="DQ164" s="104"/>
      <c r="DR164" s="104"/>
      <c r="DS164" s="104"/>
      <c r="DT164" s="104"/>
      <c r="DU164" s="104"/>
      <c r="DV164" s="104"/>
      <c r="DW164" s="104"/>
      <c r="DX164" s="104"/>
      <c r="DY164" s="104"/>
      <c r="DZ164" s="104"/>
      <c r="EA164" s="104"/>
      <c r="EB164" s="104"/>
      <c r="EC164" s="104"/>
      <c r="ED164" s="104"/>
      <c r="EE164" s="104"/>
      <c r="EF164" s="104"/>
      <c r="EG164" s="104"/>
      <c r="EH164" s="104"/>
      <c r="EI164" s="104"/>
      <c r="EJ164" s="104"/>
      <c r="EK164" s="104"/>
      <c r="EL164" s="104"/>
      <c r="EM164" s="104"/>
      <c r="EN164" s="104"/>
      <c r="EO164" s="104"/>
      <c r="EP164" s="104"/>
      <c r="EQ164" s="104"/>
      <c r="ER164" s="104"/>
      <c r="ES164" s="104"/>
      <c r="ET164" s="104"/>
      <c r="EU164" s="104"/>
      <c r="EV164" s="104"/>
      <c r="EW164" s="104"/>
      <c r="EX164" s="104"/>
      <c r="EY164" s="104"/>
      <c r="EZ164" s="104"/>
      <c r="FA164" s="104"/>
      <c r="FB164" s="104"/>
      <c r="FC164" s="104"/>
      <c r="FD164" s="104"/>
      <c r="FE164" s="104"/>
      <c r="FF164" s="104"/>
      <c r="FG164" s="104"/>
      <c r="FH164" s="104"/>
      <c r="FI164" s="104"/>
      <c r="FJ164" s="104"/>
      <c r="FK164" s="104"/>
      <c r="FL164" s="104"/>
      <c r="FM164" s="104"/>
      <c r="FN164" s="104"/>
      <c r="FO164" s="104"/>
    </row>
    <row r="165" spans="1:196" x14ac:dyDescent="0.2">
      <c r="C165" s="104"/>
      <c r="D165" s="104"/>
      <c r="E165" s="104"/>
      <c r="F165" s="104"/>
      <c r="G165" s="104"/>
      <c r="H165" s="104"/>
      <c r="I165" s="104"/>
      <c r="J165" s="104"/>
      <c r="K165" s="104"/>
      <c r="L165" s="104"/>
      <c r="M165" s="104"/>
      <c r="N165" s="104"/>
      <c r="O165" s="104"/>
      <c r="P165" s="104"/>
      <c r="Q165" s="104"/>
      <c r="R165" s="104"/>
      <c r="S165" s="104"/>
      <c r="T165" s="104"/>
      <c r="U165" s="104"/>
      <c r="V165" s="104"/>
      <c r="W165" s="104"/>
      <c r="X165" s="104"/>
      <c r="Y165" s="104"/>
      <c r="Z165" s="104"/>
      <c r="AA165" s="104"/>
      <c r="AB165" s="104"/>
      <c r="AC165" s="104"/>
      <c r="AD165" s="104"/>
      <c r="AE165" s="104"/>
      <c r="AF165" s="104"/>
      <c r="AG165" s="104"/>
      <c r="AH165" s="104"/>
      <c r="AI165" s="104"/>
      <c r="AJ165" s="104"/>
      <c r="AK165" s="104"/>
      <c r="AL165" s="104"/>
      <c r="AM165" s="104"/>
      <c r="AN165" s="104"/>
      <c r="AO165" s="104"/>
      <c r="AP165" s="104"/>
      <c r="AQ165" s="104"/>
      <c r="AR165" s="104"/>
      <c r="AS165" s="104"/>
      <c r="AT165" s="104"/>
      <c r="AU165" s="104"/>
      <c r="AV165" s="104"/>
      <c r="AW165" s="104"/>
      <c r="AX165" s="104"/>
      <c r="AY165" s="104"/>
      <c r="AZ165" s="104"/>
      <c r="BA165" s="104"/>
      <c r="BB165" s="104"/>
      <c r="BC165" s="104"/>
      <c r="BD165" s="104"/>
      <c r="BE165" s="104"/>
      <c r="BF165" s="104"/>
      <c r="BG165" s="104"/>
      <c r="BH165" s="104"/>
      <c r="BI165" s="104"/>
      <c r="BJ165" s="104"/>
      <c r="BK165" s="104"/>
      <c r="BL165" s="104"/>
      <c r="BM165" s="104"/>
      <c r="BN165" s="104"/>
      <c r="BO165" s="104"/>
      <c r="BP165" s="104"/>
      <c r="BQ165" s="104"/>
      <c r="BR165" s="104"/>
      <c r="BS165" s="104"/>
      <c r="BT165" s="104"/>
      <c r="BU165" s="104"/>
      <c r="BV165" s="104"/>
      <c r="BW165" s="104"/>
      <c r="BX165" s="105"/>
      <c r="BY165" s="105"/>
      <c r="BZ165" s="105"/>
      <c r="CA165" s="105"/>
      <c r="CB165" s="105"/>
      <c r="CC165" s="105"/>
      <c r="CD165" s="105"/>
      <c r="CE165" s="105"/>
      <c r="CF165" s="105"/>
      <c r="CG165" s="105"/>
      <c r="CH165" s="105"/>
      <c r="CI165" s="105"/>
      <c r="CJ165" s="105"/>
      <c r="CK165" s="105"/>
      <c r="CL165" s="106"/>
      <c r="CM165" s="105"/>
      <c r="CN165" s="105"/>
      <c r="CO165" s="105"/>
      <c r="CP165" s="105"/>
      <c r="CQ165" s="105"/>
      <c r="CR165" s="105"/>
      <c r="CS165" s="105"/>
      <c r="CT165" s="104"/>
      <c r="CU165" s="104"/>
      <c r="CV165" s="104"/>
      <c r="CW165" s="104"/>
      <c r="CX165" s="104"/>
      <c r="CY165" s="104"/>
      <c r="CZ165" s="104"/>
      <c r="DA165" s="104"/>
      <c r="DB165" s="104"/>
      <c r="DC165" s="104"/>
      <c r="DD165" s="104"/>
      <c r="DE165" s="104"/>
      <c r="DF165" s="104"/>
      <c r="DG165" s="104"/>
      <c r="DH165" s="104"/>
      <c r="DI165" s="104"/>
      <c r="DJ165" s="104"/>
      <c r="DK165" s="104"/>
      <c r="DL165" s="104"/>
      <c r="DM165" s="104"/>
      <c r="DN165" s="104"/>
      <c r="DO165" s="104"/>
      <c r="DP165" s="104"/>
      <c r="DQ165" s="104"/>
      <c r="DR165" s="104"/>
      <c r="DS165" s="104"/>
      <c r="DT165" s="104"/>
      <c r="DU165" s="104"/>
      <c r="DV165" s="104"/>
      <c r="DW165" s="104"/>
      <c r="DX165" s="104"/>
      <c r="DY165" s="104"/>
      <c r="DZ165" s="104"/>
      <c r="EA165" s="104"/>
      <c r="EB165" s="104"/>
      <c r="EC165" s="104"/>
      <c r="ED165" s="104"/>
      <c r="EE165" s="104"/>
      <c r="EF165" s="104"/>
      <c r="EG165" s="104"/>
      <c r="EH165" s="104"/>
      <c r="EI165" s="104"/>
      <c r="EJ165" s="104"/>
      <c r="EK165" s="104"/>
      <c r="EL165" s="104"/>
      <c r="EM165" s="104"/>
      <c r="EN165" s="104"/>
      <c r="EO165" s="104"/>
      <c r="EP165" s="104"/>
      <c r="EQ165" s="104"/>
      <c r="ER165" s="104"/>
      <c r="ES165" s="104"/>
      <c r="ET165" s="104"/>
      <c r="EU165" s="104"/>
      <c r="EV165" s="104"/>
      <c r="EW165" s="104"/>
      <c r="EX165" s="104"/>
      <c r="EY165" s="104"/>
      <c r="EZ165" s="104"/>
      <c r="FA165" s="104"/>
      <c r="FB165" s="104"/>
      <c r="FC165" s="104"/>
      <c r="FD165" s="104"/>
      <c r="FE165" s="104"/>
      <c r="FF165" s="104"/>
      <c r="FG165" s="104"/>
      <c r="FH165" s="104"/>
      <c r="FI165" s="104"/>
      <c r="FJ165" s="104"/>
      <c r="FK165" s="104"/>
      <c r="FL165" s="104"/>
      <c r="FM165" s="104"/>
      <c r="FN165" s="104"/>
      <c r="FO165" s="104"/>
    </row>
    <row r="166" spans="1:196" x14ac:dyDescent="0.2">
      <c r="C166" s="104"/>
      <c r="D166" s="104"/>
      <c r="E166" s="104"/>
      <c r="F166" s="104"/>
      <c r="G166" s="104"/>
      <c r="H166" s="104"/>
      <c r="I166" s="104"/>
      <c r="J166" s="104"/>
      <c r="K166" s="104"/>
      <c r="L166" s="104"/>
      <c r="M166" s="104"/>
      <c r="N166" s="104"/>
      <c r="O166" s="104"/>
      <c r="P166" s="104"/>
      <c r="Q166" s="104"/>
      <c r="R166" s="104"/>
      <c r="S166" s="104"/>
      <c r="T166" s="104"/>
      <c r="U166" s="104"/>
      <c r="V166" s="104"/>
      <c r="W166" s="104"/>
      <c r="X166" s="104"/>
      <c r="Y166" s="104"/>
      <c r="Z166" s="104"/>
      <c r="AA166" s="104"/>
      <c r="AB166" s="104"/>
      <c r="AC166" s="104"/>
      <c r="AD166" s="104"/>
      <c r="AE166" s="104"/>
      <c r="AF166" s="104"/>
      <c r="AG166" s="104"/>
      <c r="AH166" s="104"/>
      <c r="AI166" s="104"/>
      <c r="AJ166" s="104"/>
      <c r="AK166" s="104"/>
      <c r="AL166" s="104"/>
      <c r="AM166" s="104"/>
      <c r="AN166" s="104"/>
      <c r="AO166" s="104"/>
      <c r="AP166" s="104"/>
      <c r="AQ166" s="104"/>
      <c r="AR166" s="104"/>
      <c r="AS166" s="104"/>
      <c r="AT166" s="104"/>
      <c r="AU166" s="104"/>
      <c r="AV166" s="104"/>
      <c r="AW166" s="104"/>
      <c r="AX166" s="104"/>
      <c r="AY166" s="104"/>
      <c r="AZ166" s="104"/>
      <c r="BA166" s="104"/>
      <c r="BB166" s="104"/>
      <c r="BC166" s="104"/>
      <c r="BD166" s="104"/>
      <c r="BE166" s="104"/>
      <c r="BF166" s="104"/>
      <c r="BG166" s="104"/>
      <c r="BH166" s="104"/>
      <c r="BI166" s="104"/>
      <c r="BJ166" s="104"/>
      <c r="BK166" s="104"/>
      <c r="BL166" s="104"/>
      <c r="BM166" s="104"/>
      <c r="BN166" s="104"/>
      <c r="BO166" s="104"/>
      <c r="BP166" s="104"/>
      <c r="BQ166" s="104"/>
      <c r="BR166" s="104"/>
      <c r="BS166" s="104"/>
      <c r="BT166" s="104"/>
      <c r="BU166" s="104"/>
      <c r="BV166" s="104"/>
      <c r="BW166" s="104"/>
      <c r="BX166" s="105"/>
      <c r="BY166" s="105"/>
      <c r="BZ166" s="105"/>
      <c r="CA166" s="105"/>
      <c r="CB166" s="105"/>
      <c r="CC166" s="105"/>
      <c r="CD166" s="105"/>
      <c r="CE166" s="105"/>
      <c r="CF166" s="105"/>
      <c r="CG166" s="105"/>
      <c r="CH166" s="105"/>
      <c r="CI166" s="105"/>
      <c r="CJ166" s="105"/>
      <c r="CK166" s="105"/>
      <c r="CL166" s="106"/>
      <c r="CM166" s="105"/>
      <c r="CN166" s="105"/>
      <c r="CO166" s="105"/>
      <c r="CP166" s="105"/>
      <c r="CQ166" s="105"/>
      <c r="CR166" s="105"/>
      <c r="CS166" s="105"/>
      <c r="CT166" s="104"/>
      <c r="CU166" s="104"/>
      <c r="CV166" s="104"/>
      <c r="CW166" s="104"/>
      <c r="CX166" s="104"/>
      <c r="CY166" s="104"/>
      <c r="CZ166" s="104"/>
      <c r="DA166" s="104"/>
      <c r="DB166" s="104"/>
      <c r="DC166" s="104"/>
      <c r="DD166" s="104"/>
      <c r="DE166" s="104"/>
      <c r="DF166" s="104"/>
      <c r="DG166" s="104"/>
      <c r="DH166" s="104"/>
      <c r="DI166" s="104"/>
      <c r="DJ166" s="104"/>
      <c r="DK166" s="104"/>
      <c r="DL166" s="104"/>
      <c r="DM166" s="104"/>
      <c r="DN166" s="104"/>
      <c r="DO166" s="104"/>
      <c r="DP166" s="104"/>
      <c r="DQ166" s="104"/>
      <c r="DR166" s="104"/>
      <c r="DS166" s="104"/>
      <c r="DT166" s="104"/>
      <c r="DU166" s="104"/>
      <c r="DV166" s="104"/>
      <c r="DW166" s="104"/>
      <c r="DX166" s="104"/>
      <c r="DY166" s="104"/>
      <c r="DZ166" s="104"/>
      <c r="EA166" s="104"/>
      <c r="EB166" s="104"/>
      <c r="EC166" s="104"/>
      <c r="ED166" s="104"/>
      <c r="EE166" s="104"/>
      <c r="EF166" s="104"/>
      <c r="EG166" s="104"/>
      <c r="EH166" s="104"/>
      <c r="EI166" s="104"/>
      <c r="EJ166" s="104"/>
      <c r="EK166" s="104"/>
      <c r="EL166" s="104"/>
      <c r="EM166" s="104"/>
      <c r="EN166" s="104"/>
      <c r="EO166" s="104"/>
      <c r="EP166" s="104"/>
      <c r="EQ166" s="104"/>
      <c r="ER166" s="104"/>
      <c r="ES166" s="104"/>
      <c r="ET166" s="104"/>
      <c r="EU166" s="104"/>
      <c r="EV166" s="104"/>
      <c r="EW166" s="104"/>
      <c r="EX166" s="104"/>
      <c r="EY166" s="104"/>
      <c r="EZ166" s="104"/>
      <c r="FA166" s="104"/>
      <c r="FB166" s="104"/>
      <c r="FC166" s="104"/>
      <c r="FD166" s="104"/>
      <c r="FE166" s="104"/>
      <c r="FF166" s="104"/>
      <c r="FG166" s="104"/>
      <c r="FH166" s="104"/>
      <c r="FI166" s="104"/>
      <c r="FJ166" s="104"/>
      <c r="FK166" s="104"/>
      <c r="FL166" s="104"/>
      <c r="FM166" s="104"/>
      <c r="FN166" s="104"/>
      <c r="FO166" s="104"/>
    </row>
    <row r="167" spans="1:196" x14ac:dyDescent="0.2">
      <c r="C167" s="104"/>
      <c r="D167" s="104"/>
      <c r="E167" s="104"/>
      <c r="F167" s="104"/>
      <c r="G167" s="104"/>
      <c r="H167" s="104"/>
      <c r="I167" s="104"/>
      <c r="J167" s="104"/>
      <c r="K167" s="104"/>
      <c r="L167" s="104"/>
      <c r="M167" s="104"/>
      <c r="N167" s="104"/>
      <c r="O167" s="104"/>
      <c r="P167" s="104"/>
      <c r="Q167" s="104"/>
      <c r="R167" s="104"/>
      <c r="S167" s="104"/>
      <c r="T167" s="104"/>
      <c r="U167" s="104"/>
      <c r="V167" s="104"/>
      <c r="W167" s="104"/>
      <c r="X167" s="104"/>
      <c r="Y167" s="104"/>
      <c r="Z167" s="104"/>
      <c r="AA167" s="104"/>
      <c r="AB167" s="104"/>
      <c r="AC167" s="104"/>
      <c r="AD167" s="104"/>
      <c r="AE167" s="104"/>
      <c r="AF167" s="104"/>
      <c r="AG167" s="104"/>
      <c r="AH167" s="104"/>
      <c r="AI167" s="104"/>
      <c r="AJ167" s="104"/>
      <c r="AK167" s="104"/>
      <c r="AL167" s="104"/>
      <c r="AM167" s="104"/>
      <c r="AN167" s="104"/>
      <c r="AO167" s="104"/>
      <c r="AP167" s="104"/>
      <c r="AQ167" s="104"/>
      <c r="AR167" s="104"/>
      <c r="AS167" s="104"/>
      <c r="AT167" s="104"/>
      <c r="AU167" s="104"/>
      <c r="AV167" s="104"/>
      <c r="AW167" s="104"/>
      <c r="AX167" s="104"/>
      <c r="AY167" s="104"/>
      <c r="AZ167" s="104"/>
      <c r="BA167" s="104"/>
      <c r="BB167" s="104"/>
      <c r="BC167" s="104"/>
      <c r="BD167" s="104"/>
      <c r="BE167" s="104"/>
      <c r="BF167" s="104"/>
      <c r="BG167" s="104"/>
      <c r="BH167" s="104"/>
      <c r="BI167" s="104"/>
      <c r="BJ167" s="104"/>
      <c r="BK167" s="104"/>
      <c r="BL167" s="104"/>
      <c r="BM167" s="104"/>
      <c r="BN167" s="104"/>
      <c r="BO167" s="104"/>
      <c r="BP167" s="104"/>
      <c r="BQ167" s="104"/>
      <c r="BR167" s="104"/>
      <c r="BS167" s="104"/>
      <c r="BT167" s="104"/>
      <c r="BU167" s="104"/>
      <c r="BV167" s="104"/>
      <c r="BW167" s="104"/>
      <c r="BX167" s="105"/>
      <c r="BY167" s="105"/>
      <c r="BZ167" s="105"/>
      <c r="CA167" s="105"/>
      <c r="CB167" s="105"/>
      <c r="CC167" s="105"/>
      <c r="CD167" s="105"/>
      <c r="CE167" s="105"/>
      <c r="CF167" s="105"/>
      <c r="CG167" s="105"/>
      <c r="CH167" s="105"/>
      <c r="CI167" s="105"/>
      <c r="CJ167" s="105"/>
      <c r="CK167" s="105"/>
      <c r="CL167" s="106"/>
      <c r="CM167" s="105"/>
      <c r="CN167" s="105"/>
      <c r="CO167" s="105"/>
      <c r="CP167" s="105"/>
      <c r="CQ167" s="105"/>
      <c r="CR167" s="105"/>
      <c r="CS167" s="105"/>
      <c r="CT167" s="104"/>
      <c r="CU167" s="104"/>
      <c r="CV167" s="104"/>
      <c r="CW167" s="104"/>
      <c r="CX167" s="104"/>
      <c r="CY167" s="104"/>
      <c r="CZ167" s="104"/>
      <c r="DA167" s="104"/>
      <c r="DB167" s="104"/>
      <c r="DC167" s="104"/>
      <c r="DD167" s="104"/>
      <c r="DE167" s="104"/>
      <c r="DF167" s="104"/>
      <c r="DG167" s="104"/>
      <c r="DH167" s="104"/>
      <c r="DI167" s="104"/>
      <c r="DJ167" s="104"/>
      <c r="DK167" s="104"/>
      <c r="DL167" s="104"/>
      <c r="DM167" s="104"/>
      <c r="DN167" s="104"/>
      <c r="DO167" s="104"/>
      <c r="DP167" s="104"/>
      <c r="DQ167" s="104"/>
      <c r="DR167" s="104"/>
      <c r="DS167" s="104"/>
      <c r="DT167" s="104"/>
      <c r="DU167" s="104"/>
      <c r="DV167" s="104"/>
      <c r="DW167" s="104"/>
      <c r="DX167" s="104"/>
      <c r="DY167" s="104"/>
      <c r="DZ167" s="104"/>
      <c r="EA167" s="104"/>
      <c r="EB167" s="104"/>
      <c r="EC167" s="104"/>
      <c r="ED167" s="104"/>
      <c r="EE167" s="104"/>
      <c r="EF167" s="104"/>
      <c r="EG167" s="104"/>
      <c r="EH167" s="104"/>
      <c r="EI167" s="104"/>
      <c r="EJ167" s="104"/>
      <c r="EK167" s="104"/>
      <c r="EL167" s="104"/>
      <c r="EM167" s="104"/>
      <c r="EN167" s="104"/>
      <c r="EO167" s="104"/>
      <c r="EP167" s="104"/>
      <c r="EQ167" s="104"/>
      <c r="ER167" s="104"/>
      <c r="ES167" s="104"/>
      <c r="ET167" s="104"/>
      <c r="EU167" s="104"/>
      <c r="EV167" s="104"/>
      <c r="EW167" s="104"/>
      <c r="EX167" s="104"/>
      <c r="EY167" s="104"/>
      <c r="EZ167" s="104"/>
      <c r="FA167" s="104"/>
      <c r="FB167" s="104"/>
      <c r="FC167" s="104"/>
      <c r="FD167" s="104"/>
      <c r="FE167" s="104"/>
      <c r="FF167" s="104"/>
      <c r="FG167" s="104"/>
      <c r="FH167" s="104"/>
      <c r="FI167" s="104"/>
      <c r="FJ167" s="104"/>
      <c r="FK167" s="104"/>
      <c r="FL167" s="104"/>
      <c r="FM167" s="104"/>
      <c r="FN167" s="104"/>
      <c r="FO167" s="104"/>
    </row>
    <row r="168" spans="1:196" x14ac:dyDescent="0.2">
      <c r="C168" s="104"/>
      <c r="D168" s="104"/>
      <c r="E168" s="104"/>
      <c r="F168" s="104"/>
      <c r="G168" s="104"/>
      <c r="H168" s="104"/>
      <c r="I168" s="104"/>
      <c r="J168" s="104"/>
      <c r="K168" s="104"/>
      <c r="L168" s="104"/>
      <c r="M168" s="104"/>
      <c r="N168" s="104"/>
      <c r="O168" s="104"/>
      <c r="P168" s="104"/>
      <c r="Q168" s="104"/>
      <c r="R168" s="104"/>
      <c r="S168" s="104"/>
      <c r="T168" s="104"/>
      <c r="U168" s="104"/>
      <c r="V168" s="104"/>
      <c r="W168" s="104"/>
      <c r="X168" s="104"/>
      <c r="Y168" s="104"/>
      <c r="Z168" s="104"/>
      <c r="AA168" s="104"/>
      <c r="AB168" s="104"/>
      <c r="AC168" s="104"/>
      <c r="AD168" s="104"/>
      <c r="AE168" s="104"/>
      <c r="AF168" s="104"/>
      <c r="AG168" s="104"/>
      <c r="AH168" s="104"/>
      <c r="AI168" s="104"/>
      <c r="AJ168" s="104"/>
      <c r="AK168" s="104"/>
      <c r="AL168" s="104"/>
      <c r="AM168" s="104"/>
      <c r="AN168" s="104"/>
      <c r="AO168" s="104"/>
      <c r="AP168" s="104"/>
      <c r="AQ168" s="104"/>
      <c r="AR168" s="104"/>
      <c r="AS168" s="104"/>
      <c r="AT168" s="104"/>
      <c r="AU168" s="104"/>
      <c r="AV168" s="104"/>
      <c r="AW168" s="104"/>
      <c r="AX168" s="104"/>
      <c r="AY168" s="104"/>
      <c r="AZ168" s="104"/>
      <c r="BA168" s="104"/>
      <c r="BB168" s="104"/>
      <c r="BC168" s="104"/>
      <c r="BD168" s="104"/>
      <c r="BE168" s="104"/>
      <c r="BF168" s="104"/>
      <c r="BG168" s="104"/>
      <c r="BH168" s="104"/>
      <c r="BI168" s="104"/>
      <c r="BJ168" s="104"/>
      <c r="BK168" s="104"/>
      <c r="BL168" s="104"/>
      <c r="BM168" s="104"/>
      <c r="BN168" s="104"/>
      <c r="BO168" s="104"/>
      <c r="BP168" s="104"/>
      <c r="BQ168" s="104"/>
      <c r="BR168" s="104"/>
      <c r="BS168" s="104"/>
      <c r="BT168" s="104"/>
      <c r="BU168" s="104"/>
      <c r="BV168" s="104"/>
      <c r="BW168" s="104"/>
      <c r="BX168" s="105"/>
      <c r="BY168" s="105"/>
      <c r="BZ168" s="105"/>
      <c r="CA168" s="105"/>
      <c r="CB168" s="105"/>
      <c r="CC168" s="105"/>
      <c r="CD168" s="105"/>
      <c r="CE168" s="105"/>
      <c r="CF168" s="105"/>
      <c r="CG168" s="105"/>
      <c r="CH168" s="105"/>
      <c r="CI168" s="105"/>
      <c r="CJ168" s="105"/>
      <c r="CK168" s="105"/>
      <c r="CL168" s="106"/>
      <c r="CM168" s="105"/>
      <c r="CN168" s="105"/>
      <c r="CO168" s="105"/>
      <c r="CP168" s="105"/>
      <c r="CQ168" s="105"/>
      <c r="CR168" s="105"/>
      <c r="CS168" s="105"/>
      <c r="CT168" s="104"/>
      <c r="CU168" s="104"/>
      <c r="CV168" s="104"/>
      <c r="CW168" s="104"/>
      <c r="CX168" s="104"/>
      <c r="CY168" s="104"/>
      <c r="CZ168" s="104"/>
      <c r="DA168" s="104"/>
      <c r="DB168" s="104"/>
      <c r="DC168" s="104"/>
      <c r="DD168" s="104"/>
      <c r="DE168" s="104"/>
      <c r="DF168" s="104"/>
      <c r="DG168" s="104"/>
      <c r="DH168" s="104"/>
      <c r="DI168" s="104"/>
      <c r="DJ168" s="104"/>
      <c r="DK168" s="104"/>
      <c r="DL168" s="104"/>
      <c r="DM168" s="104"/>
      <c r="DN168" s="104"/>
      <c r="DO168" s="104"/>
      <c r="DP168" s="104"/>
      <c r="DQ168" s="104"/>
      <c r="DR168" s="104"/>
      <c r="DS168" s="104"/>
      <c r="DT168" s="104"/>
      <c r="DU168" s="104"/>
      <c r="DV168" s="104"/>
      <c r="DW168" s="104"/>
      <c r="DX168" s="104"/>
      <c r="DY168" s="104"/>
      <c r="DZ168" s="104"/>
      <c r="EA168" s="104"/>
      <c r="EB168" s="104"/>
      <c r="EC168" s="104"/>
      <c r="ED168" s="104"/>
      <c r="EE168" s="104"/>
      <c r="EF168" s="104"/>
      <c r="EG168" s="104"/>
      <c r="EH168" s="104"/>
      <c r="EI168" s="104"/>
      <c r="EJ168" s="104"/>
      <c r="EK168" s="104"/>
      <c r="EL168" s="104"/>
      <c r="EM168" s="104"/>
      <c r="EN168" s="104"/>
      <c r="EO168" s="104"/>
      <c r="EP168" s="104"/>
      <c r="EQ168" s="104"/>
      <c r="ER168" s="104"/>
      <c r="ES168" s="104"/>
      <c r="ET168" s="104"/>
      <c r="EU168" s="104"/>
      <c r="EV168" s="104"/>
      <c r="EW168" s="104"/>
      <c r="EX168" s="104"/>
      <c r="EY168" s="104"/>
      <c r="EZ168" s="104"/>
      <c r="FA168" s="104"/>
      <c r="FB168" s="104"/>
      <c r="FC168" s="104"/>
      <c r="FD168" s="104"/>
      <c r="FE168" s="104"/>
      <c r="FF168" s="104"/>
      <c r="FG168" s="104"/>
      <c r="FH168" s="104"/>
      <c r="FI168" s="104"/>
      <c r="FJ168" s="104"/>
      <c r="FK168" s="104"/>
      <c r="FL168" s="104"/>
      <c r="FM168" s="104"/>
      <c r="FN168" s="104"/>
      <c r="FO168" s="104"/>
    </row>
    <row r="169" spans="1:196" x14ac:dyDescent="0.2">
      <c r="C169" s="104"/>
      <c r="D169" s="104"/>
      <c r="E169" s="104"/>
      <c r="F169" s="104"/>
      <c r="G169" s="104"/>
      <c r="H169" s="104"/>
      <c r="I169" s="104"/>
      <c r="J169" s="104"/>
      <c r="K169" s="104"/>
      <c r="L169" s="104"/>
      <c r="M169" s="104"/>
      <c r="N169" s="104"/>
      <c r="O169" s="104"/>
      <c r="P169" s="104"/>
      <c r="Q169" s="104"/>
      <c r="R169" s="104"/>
      <c r="S169" s="104"/>
      <c r="T169" s="104"/>
      <c r="U169" s="104"/>
      <c r="V169" s="104"/>
      <c r="W169" s="104"/>
      <c r="X169" s="104"/>
      <c r="Y169" s="104"/>
      <c r="Z169" s="104"/>
      <c r="AA169" s="104"/>
      <c r="AB169" s="104"/>
      <c r="AC169" s="104"/>
      <c r="AD169" s="104"/>
      <c r="AE169" s="104"/>
      <c r="AF169" s="104"/>
      <c r="AG169" s="104"/>
      <c r="AH169" s="104"/>
      <c r="AI169" s="104"/>
      <c r="AJ169" s="104"/>
      <c r="AK169" s="104"/>
      <c r="AL169" s="104"/>
      <c r="AM169" s="104"/>
      <c r="AN169" s="104"/>
      <c r="AO169" s="104"/>
      <c r="AP169" s="104"/>
      <c r="AQ169" s="104"/>
      <c r="AR169" s="104"/>
      <c r="AS169" s="104"/>
      <c r="AT169" s="104"/>
      <c r="AU169" s="104"/>
      <c r="AV169" s="104"/>
      <c r="AW169" s="104"/>
      <c r="AX169" s="104"/>
      <c r="AY169" s="104"/>
      <c r="AZ169" s="104"/>
      <c r="BA169" s="104"/>
      <c r="BB169" s="104"/>
      <c r="BC169" s="104"/>
      <c r="BD169" s="104"/>
      <c r="BE169" s="104"/>
      <c r="BF169" s="104"/>
      <c r="BG169" s="104"/>
      <c r="BH169" s="104"/>
      <c r="BI169" s="104"/>
      <c r="BJ169" s="104"/>
      <c r="BK169" s="104"/>
      <c r="BL169" s="104"/>
      <c r="BM169" s="104"/>
      <c r="BN169" s="104"/>
      <c r="BO169" s="104"/>
      <c r="BP169" s="104"/>
      <c r="BQ169" s="104"/>
      <c r="BR169" s="104"/>
      <c r="BS169" s="104"/>
      <c r="BT169" s="104"/>
      <c r="BU169" s="104"/>
      <c r="BV169" s="104"/>
      <c r="BW169" s="104"/>
      <c r="BX169" s="105"/>
      <c r="BY169" s="105"/>
      <c r="BZ169" s="105"/>
      <c r="CA169" s="105"/>
      <c r="CB169" s="105"/>
      <c r="CC169" s="105"/>
      <c r="CD169" s="105"/>
      <c r="CE169" s="105"/>
      <c r="CF169" s="105"/>
      <c r="CG169" s="105"/>
      <c r="CH169" s="105"/>
      <c r="CI169" s="105"/>
      <c r="CJ169" s="105"/>
      <c r="CK169" s="105"/>
      <c r="CL169" s="106"/>
      <c r="CM169" s="105"/>
      <c r="CN169" s="105"/>
      <c r="CO169" s="105"/>
      <c r="CP169" s="105"/>
      <c r="CQ169" s="105"/>
      <c r="CR169" s="105"/>
      <c r="CS169" s="105"/>
      <c r="CT169" s="104"/>
      <c r="CU169" s="104"/>
      <c r="CV169" s="104"/>
      <c r="CW169" s="104"/>
      <c r="CX169" s="104"/>
      <c r="CY169" s="104"/>
      <c r="CZ169" s="104"/>
      <c r="DA169" s="104"/>
      <c r="DB169" s="104"/>
      <c r="DC169" s="104"/>
      <c r="DD169" s="104"/>
      <c r="DE169" s="104"/>
      <c r="DF169" s="104"/>
      <c r="DG169" s="104"/>
      <c r="DH169" s="104"/>
      <c r="DI169" s="104"/>
      <c r="DJ169" s="104"/>
      <c r="DK169" s="104"/>
      <c r="DL169" s="104"/>
      <c r="DM169" s="104"/>
      <c r="DN169" s="104"/>
      <c r="DO169" s="104"/>
      <c r="DP169" s="104"/>
      <c r="DQ169" s="104"/>
      <c r="DR169" s="104"/>
      <c r="DS169" s="104"/>
      <c r="DT169" s="104"/>
      <c r="DU169" s="104"/>
      <c r="DV169" s="104"/>
      <c r="DW169" s="104"/>
      <c r="DX169" s="104"/>
      <c r="DY169" s="104"/>
      <c r="DZ169" s="104"/>
      <c r="EA169" s="104"/>
      <c r="EB169" s="104"/>
      <c r="EC169" s="104"/>
      <c r="ED169" s="104"/>
      <c r="EE169" s="104"/>
      <c r="EF169" s="104"/>
      <c r="EG169" s="104"/>
      <c r="EH169" s="104"/>
      <c r="EI169" s="104"/>
      <c r="EJ169" s="104"/>
      <c r="EK169" s="104"/>
      <c r="EL169" s="104"/>
      <c r="EM169" s="104"/>
      <c r="EN169" s="104"/>
      <c r="EO169" s="104"/>
      <c r="EP169" s="104"/>
      <c r="EQ169" s="104"/>
      <c r="ER169" s="104"/>
      <c r="ES169" s="104"/>
      <c r="ET169" s="104"/>
      <c r="EU169" s="104"/>
      <c r="EV169" s="104"/>
      <c r="EW169" s="104"/>
      <c r="EX169" s="104"/>
      <c r="EY169" s="104"/>
      <c r="EZ169" s="104"/>
      <c r="FA169" s="104"/>
      <c r="FB169" s="104"/>
      <c r="FC169" s="104"/>
      <c r="FD169" s="104"/>
      <c r="FE169" s="104"/>
      <c r="FF169" s="104"/>
      <c r="FG169" s="104"/>
      <c r="FH169" s="104"/>
      <c r="FI169" s="104"/>
      <c r="FJ169" s="104"/>
      <c r="FK169" s="104"/>
      <c r="FL169" s="104"/>
      <c r="FM169" s="104"/>
      <c r="FN169" s="104"/>
      <c r="FO169" s="104"/>
    </row>
    <row r="170" spans="1:196" x14ac:dyDescent="0.2">
      <c r="C170" s="104"/>
      <c r="D170" s="104"/>
      <c r="E170" s="104"/>
      <c r="F170" s="104"/>
      <c r="G170" s="104"/>
      <c r="H170" s="104"/>
      <c r="I170" s="104"/>
      <c r="J170" s="104"/>
      <c r="K170" s="104"/>
      <c r="L170" s="104"/>
      <c r="M170" s="104"/>
      <c r="N170" s="104"/>
      <c r="O170" s="104"/>
      <c r="P170" s="104"/>
      <c r="Q170" s="104"/>
      <c r="R170" s="104"/>
      <c r="S170" s="104"/>
      <c r="T170" s="104"/>
      <c r="U170" s="104"/>
      <c r="V170" s="104"/>
      <c r="W170" s="104"/>
      <c r="X170" s="104"/>
      <c r="Y170" s="104"/>
      <c r="Z170" s="104"/>
      <c r="AA170" s="104"/>
      <c r="AB170" s="104"/>
      <c r="AC170" s="104"/>
      <c r="AD170" s="104"/>
      <c r="AE170" s="104"/>
      <c r="AF170" s="104"/>
      <c r="AG170" s="104"/>
      <c r="AH170" s="104"/>
      <c r="AI170" s="104"/>
      <c r="AJ170" s="104"/>
      <c r="AK170" s="104"/>
      <c r="AL170" s="104"/>
      <c r="AM170" s="104"/>
      <c r="AN170" s="104"/>
      <c r="AO170" s="104"/>
      <c r="AP170" s="104"/>
      <c r="AQ170" s="104"/>
      <c r="AR170" s="104"/>
      <c r="AS170" s="104"/>
      <c r="AT170" s="104"/>
      <c r="AU170" s="104"/>
      <c r="AV170" s="104"/>
      <c r="AW170" s="104"/>
      <c r="AX170" s="104"/>
      <c r="AY170" s="104"/>
      <c r="AZ170" s="104"/>
      <c r="BA170" s="104"/>
      <c r="BB170" s="104"/>
      <c r="BC170" s="104"/>
      <c r="BD170" s="104"/>
      <c r="BE170" s="104"/>
      <c r="BF170" s="104"/>
      <c r="BG170" s="104"/>
      <c r="BH170" s="104"/>
      <c r="BI170" s="104"/>
      <c r="BJ170" s="104"/>
      <c r="BK170" s="104"/>
      <c r="BL170" s="104"/>
      <c r="BM170" s="104"/>
      <c r="BN170" s="104"/>
      <c r="BO170" s="104"/>
      <c r="BP170" s="104"/>
      <c r="BQ170" s="104"/>
      <c r="BR170" s="104"/>
      <c r="BS170" s="104"/>
      <c r="BT170" s="104"/>
      <c r="BU170" s="104"/>
      <c r="BV170" s="104"/>
      <c r="BW170" s="104"/>
      <c r="BX170" s="105"/>
      <c r="BY170" s="105"/>
      <c r="BZ170" s="105"/>
      <c r="CA170" s="105"/>
      <c r="CB170" s="105"/>
      <c r="CC170" s="105"/>
      <c r="CD170" s="105"/>
      <c r="CE170" s="105"/>
      <c r="CF170" s="105"/>
      <c r="CG170" s="105"/>
      <c r="CH170" s="105"/>
      <c r="CI170" s="105"/>
      <c r="CJ170" s="105"/>
      <c r="CK170" s="105"/>
      <c r="CL170" s="106"/>
      <c r="CM170" s="105"/>
      <c r="CN170" s="105"/>
      <c r="CO170" s="105"/>
      <c r="CP170" s="105"/>
      <c r="CQ170" s="105"/>
      <c r="CR170" s="105"/>
      <c r="CS170" s="105"/>
      <c r="CT170" s="104"/>
      <c r="CU170" s="104"/>
      <c r="CV170" s="104"/>
      <c r="CW170" s="104"/>
      <c r="CX170" s="104"/>
      <c r="CY170" s="104"/>
      <c r="CZ170" s="104"/>
      <c r="DA170" s="104"/>
      <c r="DB170" s="104"/>
      <c r="DC170" s="104"/>
      <c r="DD170" s="104"/>
      <c r="DE170" s="104"/>
      <c r="DF170" s="104"/>
      <c r="DG170" s="104"/>
      <c r="DH170" s="104"/>
      <c r="DI170" s="104"/>
      <c r="DJ170" s="104"/>
      <c r="DK170" s="104"/>
      <c r="DL170" s="104"/>
      <c r="DM170" s="104"/>
      <c r="DN170" s="104"/>
      <c r="DO170" s="104"/>
      <c r="DP170" s="104"/>
      <c r="DQ170" s="104"/>
      <c r="DR170" s="104"/>
      <c r="DS170" s="104"/>
      <c r="DT170" s="104"/>
      <c r="DU170" s="104"/>
      <c r="DV170" s="104"/>
      <c r="DW170" s="104"/>
      <c r="DX170" s="104"/>
      <c r="DY170" s="104"/>
      <c r="DZ170" s="104"/>
      <c r="EA170" s="104"/>
      <c r="EB170" s="104"/>
      <c r="EC170" s="104"/>
      <c r="ED170" s="104"/>
      <c r="EE170" s="104"/>
      <c r="EF170" s="104"/>
      <c r="EG170" s="104"/>
      <c r="EH170" s="104"/>
      <c r="EI170" s="104"/>
      <c r="EJ170" s="104"/>
      <c r="EK170" s="104"/>
      <c r="EL170" s="104"/>
      <c r="EM170" s="104"/>
      <c r="EN170" s="104"/>
      <c r="EO170" s="104"/>
      <c r="EP170" s="104"/>
      <c r="EQ170" s="104"/>
      <c r="ER170" s="104"/>
      <c r="ES170" s="104"/>
      <c r="ET170" s="104"/>
      <c r="EU170" s="104"/>
      <c r="EV170" s="104"/>
      <c r="EW170" s="104"/>
      <c r="EX170" s="104"/>
      <c r="EY170" s="104"/>
      <c r="EZ170" s="104"/>
      <c r="FA170" s="104"/>
      <c r="FB170" s="104"/>
      <c r="FC170" s="104"/>
      <c r="FD170" s="104"/>
      <c r="FE170" s="104"/>
      <c r="FF170" s="104"/>
      <c r="FG170" s="104"/>
      <c r="FH170" s="104"/>
      <c r="FI170" s="104"/>
      <c r="FJ170" s="104"/>
      <c r="FK170" s="104"/>
      <c r="FL170" s="104"/>
      <c r="FM170" s="104"/>
      <c r="FN170" s="104"/>
      <c r="FO170" s="104"/>
    </row>
    <row r="171" spans="1:196" s="10" customFormat="1" x14ac:dyDescent="0.2">
      <c r="A171" s="3"/>
      <c r="B171" s="3"/>
      <c r="C171" s="104"/>
      <c r="D171" s="104"/>
      <c r="E171" s="104"/>
      <c r="F171" s="104"/>
      <c r="G171" s="104"/>
      <c r="H171" s="104"/>
      <c r="I171" s="104"/>
      <c r="J171" s="104"/>
      <c r="K171" s="104"/>
      <c r="L171" s="104"/>
      <c r="M171" s="104"/>
      <c r="N171" s="104"/>
      <c r="O171" s="104"/>
      <c r="P171" s="104"/>
      <c r="Q171" s="104"/>
      <c r="R171" s="104"/>
      <c r="S171" s="104"/>
      <c r="T171" s="104"/>
      <c r="U171" s="104"/>
      <c r="V171" s="104"/>
      <c r="W171" s="104"/>
      <c r="X171" s="104"/>
      <c r="Y171" s="104"/>
      <c r="Z171" s="104"/>
      <c r="AA171" s="104"/>
      <c r="AB171" s="104"/>
      <c r="AC171" s="104"/>
      <c r="AD171" s="104"/>
      <c r="AE171" s="104"/>
      <c r="AF171" s="104"/>
      <c r="AG171" s="104"/>
      <c r="AH171" s="104"/>
      <c r="AI171" s="104"/>
      <c r="AJ171" s="104"/>
      <c r="AK171" s="104"/>
      <c r="AL171" s="104"/>
      <c r="AM171" s="104"/>
      <c r="AN171" s="104"/>
      <c r="AO171" s="104"/>
      <c r="AP171" s="104"/>
      <c r="AQ171" s="104"/>
      <c r="AR171" s="104"/>
      <c r="AS171" s="104"/>
      <c r="AT171" s="104"/>
      <c r="AU171" s="104"/>
      <c r="AV171" s="104"/>
      <c r="AW171" s="104"/>
      <c r="AX171" s="104"/>
      <c r="AY171" s="104"/>
      <c r="AZ171" s="104"/>
      <c r="BA171" s="104"/>
      <c r="BB171" s="104"/>
      <c r="BC171" s="104"/>
      <c r="BD171" s="104"/>
      <c r="BE171" s="104"/>
      <c r="BF171" s="104"/>
      <c r="BG171" s="104"/>
      <c r="BH171" s="104"/>
      <c r="BI171" s="104"/>
      <c r="BJ171" s="104"/>
      <c r="BK171" s="104"/>
      <c r="BL171" s="104"/>
      <c r="BM171" s="104"/>
      <c r="BN171" s="104"/>
      <c r="BO171" s="104"/>
      <c r="BP171" s="104"/>
      <c r="BQ171" s="104"/>
      <c r="BR171" s="104"/>
      <c r="BS171" s="104"/>
      <c r="BT171" s="104"/>
      <c r="BU171" s="104"/>
      <c r="BV171" s="104"/>
      <c r="BW171" s="104"/>
      <c r="BX171" s="105"/>
      <c r="BY171" s="105"/>
      <c r="BZ171" s="105"/>
      <c r="CA171" s="105"/>
      <c r="CB171" s="105"/>
      <c r="CC171" s="105"/>
      <c r="CD171" s="105"/>
      <c r="CE171" s="105"/>
      <c r="CF171" s="105"/>
      <c r="CG171" s="105"/>
      <c r="CH171" s="105"/>
      <c r="CI171" s="105"/>
      <c r="CJ171" s="105"/>
      <c r="CK171" s="105"/>
      <c r="CL171" s="106"/>
      <c r="CM171" s="105"/>
      <c r="CN171" s="105"/>
      <c r="CO171" s="105"/>
      <c r="CP171" s="105"/>
      <c r="CQ171" s="105"/>
      <c r="CR171" s="105"/>
      <c r="CS171" s="105"/>
      <c r="CT171" s="104"/>
      <c r="CU171" s="104"/>
      <c r="CV171" s="104"/>
      <c r="CW171" s="104"/>
      <c r="CX171" s="104"/>
      <c r="CY171" s="104"/>
      <c r="CZ171" s="104"/>
      <c r="DA171" s="104"/>
      <c r="DB171" s="104"/>
      <c r="DC171" s="104"/>
      <c r="DD171" s="104"/>
      <c r="DE171" s="104"/>
      <c r="DF171" s="104"/>
      <c r="DG171" s="104"/>
      <c r="DH171" s="104"/>
      <c r="DI171" s="104"/>
      <c r="DJ171" s="104"/>
      <c r="DK171" s="104"/>
      <c r="DL171" s="104"/>
      <c r="DM171" s="104"/>
      <c r="DN171" s="104"/>
      <c r="DO171" s="104"/>
      <c r="DP171" s="104"/>
      <c r="DQ171" s="104"/>
      <c r="DR171" s="104"/>
      <c r="DS171" s="104"/>
      <c r="DT171" s="104"/>
      <c r="DU171" s="104"/>
      <c r="DV171" s="104"/>
      <c r="DW171" s="104"/>
      <c r="DX171" s="104"/>
      <c r="DY171" s="104"/>
      <c r="DZ171" s="104"/>
      <c r="EA171" s="104"/>
      <c r="EB171" s="104"/>
      <c r="EC171" s="104"/>
      <c r="ED171" s="104"/>
      <c r="EE171" s="104"/>
      <c r="EF171" s="104"/>
      <c r="EG171" s="104"/>
      <c r="EH171" s="104"/>
      <c r="EI171" s="104"/>
      <c r="EJ171" s="104"/>
      <c r="EK171" s="104"/>
      <c r="EL171" s="104"/>
      <c r="EM171" s="104"/>
      <c r="EN171" s="104"/>
      <c r="EO171" s="104"/>
      <c r="EP171" s="104"/>
      <c r="EQ171" s="104"/>
      <c r="ER171" s="104"/>
      <c r="ES171" s="104"/>
      <c r="ET171" s="104"/>
      <c r="EU171" s="104"/>
      <c r="EV171" s="104"/>
      <c r="EW171" s="104"/>
      <c r="EX171" s="104"/>
      <c r="EY171" s="104"/>
      <c r="EZ171" s="104"/>
      <c r="FA171" s="104"/>
      <c r="FB171" s="104"/>
      <c r="FC171" s="104"/>
      <c r="FD171" s="104"/>
      <c r="FE171" s="104"/>
      <c r="FF171" s="104"/>
      <c r="FG171" s="104"/>
      <c r="FH171" s="104"/>
      <c r="FI171" s="104"/>
      <c r="FJ171" s="104"/>
      <c r="FK171" s="104"/>
      <c r="FL171" s="104"/>
      <c r="FM171" s="104"/>
      <c r="FN171" s="104"/>
      <c r="FO171" s="104"/>
      <c r="FQ171" s="3"/>
      <c r="FR171" s="3"/>
      <c r="FS171" s="3"/>
      <c r="FT171" s="3"/>
      <c r="FU171" s="3"/>
      <c r="FV171" s="3"/>
      <c r="FW171" s="3"/>
      <c r="FX171" s="3"/>
      <c r="FY171" s="3"/>
      <c r="FZ171" s="3"/>
      <c r="GA171" s="3"/>
      <c r="GB171" s="3"/>
      <c r="GC171" s="3"/>
      <c r="GD171" s="3"/>
      <c r="GE171" s="3"/>
      <c r="GF171" s="3"/>
      <c r="GG171" s="3"/>
      <c r="GH171" s="3"/>
      <c r="GI171" s="3"/>
      <c r="GJ171" s="3"/>
      <c r="GK171" s="3"/>
      <c r="GL171" s="3"/>
      <c r="GM171" s="3"/>
      <c r="GN171" s="3"/>
    </row>
    <row r="172" spans="1:196" s="10" customFormat="1" x14ac:dyDescent="0.2">
      <c r="A172" s="3"/>
      <c r="B172" s="3"/>
      <c r="C172" s="104"/>
      <c r="D172" s="104"/>
      <c r="E172" s="104"/>
      <c r="F172" s="104"/>
      <c r="G172" s="104"/>
      <c r="H172" s="104"/>
      <c r="I172" s="104"/>
      <c r="J172" s="104"/>
      <c r="K172" s="104"/>
      <c r="L172" s="104"/>
      <c r="M172" s="104"/>
      <c r="N172" s="104"/>
      <c r="O172" s="104"/>
      <c r="P172" s="104"/>
      <c r="Q172" s="104"/>
      <c r="R172" s="104"/>
      <c r="S172" s="104"/>
      <c r="T172" s="104"/>
      <c r="U172" s="104"/>
      <c r="V172" s="104"/>
      <c r="W172" s="104"/>
      <c r="X172" s="104"/>
      <c r="Y172" s="104"/>
      <c r="Z172" s="104"/>
      <c r="AA172" s="104"/>
      <c r="AB172" s="104"/>
      <c r="AC172" s="104"/>
      <c r="AD172" s="104"/>
      <c r="AE172" s="104"/>
      <c r="AF172" s="104"/>
      <c r="AG172" s="104"/>
      <c r="AH172" s="104"/>
      <c r="AI172" s="104"/>
      <c r="AJ172" s="104"/>
      <c r="AK172" s="104"/>
      <c r="AL172" s="104"/>
      <c r="AM172" s="104"/>
      <c r="AN172" s="104"/>
      <c r="AO172" s="104"/>
      <c r="AP172" s="104"/>
      <c r="AQ172" s="104"/>
      <c r="AR172" s="104"/>
      <c r="AS172" s="104"/>
      <c r="AT172" s="104"/>
      <c r="AU172" s="104"/>
      <c r="AV172" s="104"/>
      <c r="AW172" s="104"/>
      <c r="AX172" s="104"/>
      <c r="AY172" s="104"/>
      <c r="AZ172" s="104"/>
      <c r="BA172" s="104"/>
      <c r="BB172" s="104"/>
      <c r="BC172" s="104"/>
      <c r="BD172" s="104"/>
      <c r="BE172" s="104"/>
      <c r="BF172" s="104"/>
      <c r="BG172" s="104"/>
      <c r="BH172" s="104"/>
      <c r="BI172" s="104"/>
      <c r="BJ172" s="104"/>
      <c r="BK172" s="104"/>
      <c r="BL172" s="104"/>
      <c r="BM172" s="104"/>
      <c r="BN172" s="104"/>
      <c r="BO172" s="104"/>
      <c r="BP172" s="104"/>
      <c r="BQ172" s="104"/>
      <c r="BR172" s="104"/>
      <c r="BS172" s="104"/>
      <c r="BT172" s="104"/>
      <c r="BU172" s="104"/>
      <c r="BV172" s="104"/>
      <c r="BW172" s="104"/>
      <c r="BX172" s="105"/>
      <c r="BY172" s="105"/>
      <c r="BZ172" s="105"/>
      <c r="CA172" s="105"/>
      <c r="CB172" s="105"/>
      <c r="CC172" s="105"/>
      <c r="CD172" s="105"/>
      <c r="CE172" s="105"/>
      <c r="CF172" s="105"/>
      <c r="CG172" s="105"/>
      <c r="CH172" s="105"/>
      <c r="CI172" s="105"/>
      <c r="CJ172" s="105"/>
      <c r="CK172" s="105"/>
      <c r="CL172" s="106"/>
      <c r="CM172" s="105"/>
      <c r="CN172" s="105"/>
      <c r="CO172" s="105"/>
      <c r="CP172" s="105"/>
      <c r="CQ172" s="105"/>
      <c r="CR172" s="105"/>
      <c r="CS172" s="105"/>
      <c r="CT172" s="104"/>
      <c r="CU172" s="104"/>
      <c r="CV172" s="104"/>
      <c r="CW172" s="104"/>
      <c r="CX172" s="104"/>
      <c r="CY172" s="104"/>
      <c r="CZ172" s="104"/>
      <c r="DA172" s="104"/>
      <c r="DB172" s="104"/>
      <c r="DC172" s="104"/>
      <c r="DD172" s="104"/>
      <c r="DE172" s="104"/>
      <c r="DF172" s="104"/>
      <c r="DG172" s="104"/>
      <c r="DH172" s="104"/>
      <c r="DI172" s="104"/>
      <c r="DJ172" s="104"/>
      <c r="DK172" s="104"/>
      <c r="DL172" s="104"/>
      <c r="DM172" s="104"/>
      <c r="DN172" s="104"/>
      <c r="DO172" s="104"/>
      <c r="DP172" s="104"/>
      <c r="DQ172" s="104"/>
      <c r="DR172" s="104"/>
      <c r="DS172" s="104"/>
      <c r="DT172" s="104"/>
      <c r="DU172" s="104"/>
      <c r="DV172" s="104"/>
      <c r="DW172" s="104"/>
      <c r="DX172" s="104"/>
      <c r="DY172" s="104"/>
      <c r="DZ172" s="104"/>
      <c r="EA172" s="104"/>
      <c r="EB172" s="104"/>
      <c r="EC172" s="104"/>
      <c r="ED172" s="104"/>
      <c r="EE172" s="104"/>
      <c r="EF172" s="104"/>
      <c r="EG172" s="104"/>
      <c r="EH172" s="104"/>
      <c r="EI172" s="104"/>
      <c r="EJ172" s="104"/>
      <c r="EK172" s="104"/>
      <c r="EL172" s="104"/>
      <c r="EM172" s="104"/>
      <c r="EN172" s="104"/>
      <c r="EO172" s="104"/>
      <c r="EP172" s="104"/>
      <c r="EQ172" s="104"/>
      <c r="ER172" s="104"/>
      <c r="ES172" s="104"/>
      <c r="ET172" s="104"/>
      <c r="EU172" s="104"/>
      <c r="EV172" s="104"/>
      <c r="EW172" s="104"/>
      <c r="EX172" s="104"/>
      <c r="EY172" s="104"/>
      <c r="EZ172" s="104"/>
      <c r="FA172" s="104"/>
      <c r="FB172" s="104"/>
      <c r="FC172" s="104"/>
      <c r="FD172" s="104"/>
      <c r="FE172" s="104"/>
      <c r="FF172" s="104"/>
      <c r="FG172" s="104"/>
      <c r="FH172" s="104"/>
      <c r="FI172" s="104"/>
      <c r="FJ172" s="104"/>
      <c r="FK172" s="104"/>
      <c r="FL172" s="104"/>
      <c r="FM172" s="104"/>
      <c r="FN172" s="104"/>
      <c r="FO172" s="104"/>
      <c r="FQ172" s="3"/>
      <c r="FR172" s="3"/>
      <c r="FS172" s="3"/>
      <c r="FT172" s="3"/>
      <c r="FU172" s="3"/>
      <c r="FV172" s="3"/>
      <c r="FW172" s="3"/>
      <c r="FX172" s="3"/>
      <c r="FY172" s="3"/>
      <c r="FZ172" s="3"/>
      <c r="GA172" s="3"/>
      <c r="GB172" s="3"/>
      <c r="GC172" s="3"/>
      <c r="GD172" s="3"/>
      <c r="GE172" s="3"/>
      <c r="GF172" s="3"/>
      <c r="GG172" s="3"/>
      <c r="GH172" s="3"/>
      <c r="GI172" s="3"/>
      <c r="GJ172" s="3"/>
      <c r="GK172" s="3"/>
      <c r="GL172" s="3"/>
      <c r="GM172" s="3"/>
      <c r="GN172" s="3"/>
    </row>
    <row r="173" spans="1:196" s="10" customFormat="1" x14ac:dyDescent="0.2">
      <c r="A173" s="3"/>
      <c r="B173" s="3"/>
      <c r="C173" s="104"/>
      <c r="D173" s="104"/>
      <c r="E173" s="104"/>
      <c r="F173" s="104"/>
      <c r="G173" s="104"/>
      <c r="H173" s="104"/>
      <c r="I173" s="104"/>
      <c r="J173" s="104"/>
      <c r="K173" s="104"/>
      <c r="L173" s="104"/>
      <c r="M173" s="104"/>
      <c r="N173" s="104"/>
      <c r="O173" s="104"/>
      <c r="P173" s="104"/>
      <c r="Q173" s="104"/>
      <c r="R173" s="104"/>
      <c r="S173" s="104"/>
      <c r="T173" s="104"/>
      <c r="U173" s="104"/>
      <c r="V173" s="104"/>
      <c r="W173" s="104"/>
      <c r="X173" s="104"/>
      <c r="Y173" s="104"/>
      <c r="Z173" s="104"/>
      <c r="AA173" s="104"/>
      <c r="AB173" s="104"/>
      <c r="AC173" s="104"/>
      <c r="AD173" s="104"/>
      <c r="AE173" s="104"/>
      <c r="AF173" s="104"/>
      <c r="AG173" s="104"/>
      <c r="AH173" s="104"/>
      <c r="AI173" s="104"/>
      <c r="AJ173" s="104"/>
      <c r="AK173" s="104"/>
      <c r="AL173" s="104"/>
      <c r="AM173" s="104"/>
      <c r="AN173" s="104"/>
      <c r="AO173" s="104"/>
      <c r="AP173" s="104"/>
      <c r="AQ173" s="104"/>
      <c r="AR173" s="104"/>
      <c r="AS173" s="104"/>
      <c r="AT173" s="104"/>
      <c r="AU173" s="104"/>
      <c r="AV173" s="104"/>
      <c r="AW173" s="104"/>
      <c r="AX173" s="104"/>
      <c r="AY173" s="104"/>
      <c r="AZ173" s="104"/>
      <c r="BA173" s="104"/>
      <c r="BB173" s="104"/>
      <c r="BC173" s="104"/>
      <c r="BD173" s="104"/>
      <c r="BE173" s="104"/>
      <c r="BF173" s="104"/>
      <c r="BG173" s="104"/>
      <c r="BH173" s="104"/>
      <c r="BI173" s="104"/>
      <c r="BJ173" s="104"/>
      <c r="BK173" s="104"/>
      <c r="BL173" s="104"/>
      <c r="BM173" s="104"/>
      <c r="BN173" s="104"/>
      <c r="BO173" s="104"/>
      <c r="BP173" s="104"/>
      <c r="BQ173" s="104"/>
      <c r="BR173" s="104"/>
      <c r="BS173" s="104"/>
      <c r="BT173" s="104"/>
      <c r="BU173" s="104"/>
      <c r="BV173" s="104"/>
      <c r="BW173" s="104"/>
      <c r="BX173" s="105"/>
      <c r="BY173" s="105"/>
      <c r="BZ173" s="105"/>
      <c r="CA173" s="105"/>
      <c r="CB173" s="105"/>
      <c r="CC173" s="105"/>
      <c r="CD173" s="105"/>
      <c r="CE173" s="105"/>
      <c r="CF173" s="105"/>
      <c r="CG173" s="105"/>
      <c r="CH173" s="105"/>
      <c r="CI173" s="105"/>
      <c r="CJ173" s="105"/>
      <c r="CK173" s="105"/>
      <c r="CL173" s="106"/>
      <c r="CM173" s="105"/>
      <c r="CN173" s="105"/>
      <c r="CO173" s="105"/>
      <c r="CP173" s="105"/>
      <c r="CQ173" s="105"/>
      <c r="CR173" s="105"/>
      <c r="CS173" s="105"/>
      <c r="CT173" s="104"/>
      <c r="CU173" s="104"/>
      <c r="CV173" s="104"/>
      <c r="CW173" s="104"/>
      <c r="CX173" s="104"/>
      <c r="CY173" s="104"/>
      <c r="CZ173" s="104"/>
      <c r="DA173" s="104"/>
      <c r="DB173" s="104"/>
      <c r="DC173" s="104"/>
      <c r="DD173" s="104"/>
      <c r="DE173" s="104"/>
      <c r="DF173" s="104"/>
      <c r="DG173" s="104"/>
      <c r="DH173" s="104"/>
      <c r="DI173" s="104"/>
      <c r="DJ173" s="104"/>
      <c r="DK173" s="104"/>
      <c r="DL173" s="104"/>
      <c r="DM173" s="104"/>
      <c r="DN173" s="104"/>
      <c r="DO173" s="104"/>
      <c r="DP173" s="104"/>
      <c r="DQ173" s="104"/>
      <c r="DR173" s="104"/>
      <c r="DS173" s="104"/>
      <c r="DT173" s="104"/>
      <c r="DU173" s="104"/>
      <c r="DV173" s="104"/>
      <c r="DW173" s="104"/>
      <c r="DX173" s="104"/>
      <c r="DY173" s="104"/>
      <c r="DZ173" s="104"/>
      <c r="EA173" s="104"/>
      <c r="EB173" s="104"/>
      <c r="EC173" s="104"/>
      <c r="ED173" s="104"/>
      <c r="EE173" s="104"/>
      <c r="EF173" s="104"/>
      <c r="EG173" s="104"/>
      <c r="EH173" s="104"/>
      <c r="EI173" s="104"/>
      <c r="EJ173" s="104"/>
      <c r="EK173" s="104"/>
      <c r="EL173" s="104"/>
      <c r="EM173" s="104"/>
      <c r="EN173" s="104"/>
      <c r="EO173" s="104"/>
      <c r="EP173" s="104"/>
      <c r="EQ173" s="104"/>
      <c r="ER173" s="104"/>
      <c r="ES173" s="104"/>
      <c r="ET173" s="104"/>
      <c r="EU173" s="104"/>
      <c r="EV173" s="104"/>
      <c r="EW173" s="104"/>
      <c r="EX173" s="104"/>
      <c r="EY173" s="104"/>
      <c r="EZ173" s="104"/>
      <c r="FA173" s="104"/>
      <c r="FB173" s="104"/>
      <c r="FC173" s="104"/>
      <c r="FD173" s="104"/>
      <c r="FE173" s="104"/>
      <c r="FF173" s="104"/>
      <c r="FG173" s="104"/>
      <c r="FH173" s="104"/>
      <c r="FI173" s="104"/>
      <c r="FJ173" s="104"/>
      <c r="FK173" s="104"/>
      <c r="FL173" s="104"/>
      <c r="FM173" s="104"/>
      <c r="FN173" s="104"/>
      <c r="FO173" s="104"/>
      <c r="FQ173" s="3"/>
      <c r="FR173" s="3"/>
      <c r="FS173" s="3"/>
      <c r="FT173" s="3"/>
      <c r="FU173" s="3"/>
      <c r="FV173" s="3"/>
      <c r="FW173" s="3"/>
      <c r="FX173" s="3"/>
      <c r="FY173" s="3"/>
      <c r="FZ173" s="3"/>
      <c r="GA173" s="3"/>
      <c r="GB173" s="3"/>
      <c r="GC173" s="3"/>
      <c r="GD173" s="3"/>
      <c r="GE173" s="3"/>
      <c r="GF173" s="3"/>
      <c r="GG173" s="3"/>
      <c r="GH173" s="3"/>
      <c r="GI173" s="3"/>
      <c r="GJ173" s="3"/>
      <c r="GK173" s="3"/>
      <c r="GL173" s="3"/>
      <c r="GM173" s="3"/>
      <c r="GN173" s="3"/>
    </row>
    <row r="174" spans="1:196" s="10" customFormat="1" x14ac:dyDescent="0.2">
      <c r="A174" s="3"/>
      <c r="B174" s="3"/>
      <c r="C174" s="104"/>
      <c r="D174" s="104"/>
      <c r="E174" s="104"/>
      <c r="F174" s="104"/>
      <c r="G174" s="104"/>
      <c r="H174" s="104"/>
      <c r="I174" s="104"/>
      <c r="J174" s="104"/>
      <c r="K174" s="104"/>
      <c r="L174" s="104"/>
      <c r="M174" s="104"/>
      <c r="N174" s="104"/>
      <c r="O174" s="104"/>
      <c r="P174" s="104"/>
      <c r="Q174" s="104"/>
      <c r="R174" s="104"/>
      <c r="S174" s="104"/>
      <c r="T174" s="104"/>
      <c r="U174" s="104"/>
      <c r="V174" s="104"/>
      <c r="W174" s="104"/>
      <c r="X174" s="104"/>
      <c r="Y174" s="104"/>
      <c r="Z174" s="104"/>
      <c r="AA174" s="104"/>
      <c r="AB174" s="104"/>
      <c r="AC174" s="104"/>
      <c r="AD174" s="104"/>
      <c r="AE174" s="104"/>
      <c r="AF174" s="104"/>
      <c r="AG174" s="104"/>
      <c r="AH174" s="104"/>
      <c r="AI174" s="104"/>
      <c r="AJ174" s="104"/>
      <c r="AK174" s="104"/>
      <c r="AL174" s="104"/>
      <c r="AM174" s="104"/>
      <c r="AN174" s="104"/>
      <c r="AO174" s="104"/>
      <c r="AP174" s="104"/>
      <c r="AQ174" s="104"/>
      <c r="AR174" s="104"/>
      <c r="AS174" s="104"/>
      <c r="AT174" s="104"/>
      <c r="AU174" s="104"/>
      <c r="AV174" s="104"/>
      <c r="AW174" s="104"/>
      <c r="AX174" s="104"/>
      <c r="AY174" s="104"/>
      <c r="AZ174" s="104"/>
      <c r="BA174" s="104"/>
      <c r="BB174" s="104"/>
      <c r="BC174" s="104"/>
      <c r="BD174" s="104"/>
      <c r="BE174" s="104"/>
      <c r="BF174" s="104"/>
      <c r="BG174" s="104"/>
      <c r="BH174" s="104"/>
      <c r="BI174" s="104"/>
      <c r="BJ174" s="104"/>
      <c r="BK174" s="104"/>
      <c r="BL174" s="104"/>
      <c r="BM174" s="104"/>
      <c r="BN174" s="104"/>
      <c r="BO174" s="104"/>
      <c r="BP174" s="104"/>
      <c r="BQ174" s="104"/>
      <c r="BR174" s="104"/>
      <c r="BS174" s="104"/>
      <c r="BT174" s="104"/>
      <c r="BU174" s="104"/>
      <c r="BV174" s="104"/>
      <c r="BW174" s="104"/>
      <c r="BX174" s="105"/>
      <c r="BY174" s="105"/>
      <c r="BZ174" s="105"/>
      <c r="CA174" s="105"/>
      <c r="CB174" s="105"/>
      <c r="CC174" s="105"/>
      <c r="CD174" s="105"/>
      <c r="CE174" s="105"/>
      <c r="CF174" s="105"/>
      <c r="CG174" s="105"/>
      <c r="CH174" s="105"/>
      <c r="CI174" s="105"/>
      <c r="CJ174" s="105"/>
      <c r="CK174" s="105"/>
      <c r="CL174" s="106"/>
      <c r="CM174" s="105"/>
      <c r="CN174" s="105"/>
      <c r="CO174" s="105"/>
      <c r="CP174" s="105"/>
      <c r="CQ174" s="105"/>
      <c r="CR174" s="105"/>
      <c r="CS174" s="105"/>
      <c r="CT174" s="104"/>
      <c r="CU174" s="104"/>
      <c r="CV174" s="104"/>
      <c r="CW174" s="104"/>
      <c r="CX174" s="104"/>
      <c r="CY174" s="104"/>
      <c r="CZ174" s="104"/>
      <c r="DA174" s="104"/>
      <c r="DB174" s="104"/>
      <c r="DC174" s="104"/>
      <c r="DD174" s="104"/>
      <c r="DE174" s="104"/>
      <c r="DF174" s="104"/>
      <c r="DG174" s="104"/>
      <c r="DH174" s="104"/>
      <c r="DI174" s="104"/>
      <c r="DJ174" s="104"/>
      <c r="DK174" s="104"/>
      <c r="DL174" s="104"/>
      <c r="DM174" s="104"/>
      <c r="DN174" s="104"/>
      <c r="DO174" s="104"/>
      <c r="DP174" s="104"/>
      <c r="DQ174" s="104"/>
      <c r="DR174" s="104"/>
      <c r="DS174" s="104"/>
      <c r="DT174" s="104"/>
      <c r="DU174" s="104"/>
      <c r="DV174" s="104"/>
      <c r="DW174" s="104"/>
      <c r="DX174" s="104"/>
      <c r="DY174" s="104"/>
      <c r="DZ174" s="104"/>
      <c r="EA174" s="104"/>
      <c r="EB174" s="104"/>
      <c r="EC174" s="104"/>
      <c r="ED174" s="104"/>
      <c r="EE174" s="104"/>
      <c r="EF174" s="104"/>
      <c r="EG174" s="104"/>
      <c r="EH174" s="104"/>
      <c r="EI174" s="104"/>
      <c r="EJ174" s="104"/>
      <c r="EK174" s="104"/>
      <c r="EL174" s="104"/>
      <c r="EM174" s="104"/>
      <c r="EN174" s="104"/>
      <c r="EO174" s="104"/>
      <c r="EP174" s="104"/>
      <c r="EQ174" s="104"/>
      <c r="ER174" s="104"/>
      <c r="ES174" s="104"/>
      <c r="ET174" s="104"/>
      <c r="EU174" s="104"/>
      <c r="EV174" s="104"/>
      <c r="EW174" s="104"/>
      <c r="EX174" s="104"/>
      <c r="EY174" s="104"/>
      <c r="EZ174" s="104"/>
      <c r="FA174" s="104"/>
      <c r="FB174" s="104"/>
      <c r="FC174" s="104"/>
      <c r="FD174" s="104"/>
      <c r="FE174" s="104"/>
      <c r="FF174" s="104"/>
      <c r="FG174" s="104"/>
      <c r="FH174" s="104"/>
      <c r="FI174" s="104"/>
      <c r="FJ174" s="104"/>
      <c r="FK174" s="104"/>
      <c r="FL174" s="104"/>
      <c r="FM174" s="104"/>
      <c r="FN174" s="104"/>
      <c r="FO174" s="104"/>
      <c r="FQ174" s="3"/>
      <c r="FR174" s="3"/>
      <c r="FS174" s="3"/>
      <c r="FT174" s="3"/>
      <c r="FU174" s="3"/>
      <c r="FV174" s="3"/>
      <c r="FW174" s="3"/>
      <c r="FX174" s="3"/>
      <c r="FY174" s="3"/>
      <c r="FZ174" s="3"/>
      <c r="GA174" s="3"/>
      <c r="GB174" s="3"/>
      <c r="GC174" s="3"/>
      <c r="GD174" s="3"/>
      <c r="GE174" s="3"/>
      <c r="GF174" s="3"/>
      <c r="GG174" s="3"/>
      <c r="GH174" s="3"/>
      <c r="GI174" s="3"/>
      <c r="GJ174" s="3"/>
      <c r="GK174" s="3"/>
      <c r="GL174" s="3"/>
      <c r="GM174" s="3"/>
      <c r="GN174" s="3"/>
    </row>
    <row r="175" spans="1:196" s="10" customFormat="1" x14ac:dyDescent="0.2">
      <c r="A175" s="3"/>
      <c r="B175" s="3"/>
      <c r="C175" s="104"/>
      <c r="D175" s="104"/>
      <c r="E175" s="104"/>
      <c r="F175" s="104"/>
      <c r="G175" s="104"/>
      <c r="H175" s="104"/>
      <c r="I175" s="104"/>
      <c r="J175" s="104"/>
      <c r="K175" s="104"/>
      <c r="L175" s="104"/>
      <c r="M175" s="104"/>
      <c r="N175" s="104"/>
      <c r="O175" s="104"/>
      <c r="P175" s="104"/>
      <c r="Q175" s="104"/>
      <c r="R175" s="104"/>
      <c r="S175" s="104"/>
      <c r="T175" s="104"/>
      <c r="U175" s="104"/>
      <c r="V175" s="104"/>
      <c r="W175" s="104"/>
      <c r="X175" s="104"/>
      <c r="Y175" s="104"/>
      <c r="Z175" s="104"/>
      <c r="AA175" s="104"/>
      <c r="AB175" s="104"/>
      <c r="AC175" s="104"/>
      <c r="AD175" s="104"/>
      <c r="AE175" s="104"/>
      <c r="AF175" s="104"/>
      <c r="AG175" s="104"/>
      <c r="AH175" s="104"/>
      <c r="AI175" s="104"/>
      <c r="AJ175" s="104"/>
      <c r="AK175" s="104"/>
      <c r="AL175" s="104"/>
      <c r="AM175" s="104"/>
      <c r="AN175" s="104"/>
      <c r="AO175" s="104"/>
      <c r="AP175" s="104"/>
      <c r="AQ175" s="104"/>
      <c r="AR175" s="104"/>
      <c r="AS175" s="104"/>
      <c r="AT175" s="104"/>
      <c r="AU175" s="104"/>
      <c r="AV175" s="104"/>
      <c r="AW175" s="104"/>
      <c r="AX175" s="104"/>
      <c r="AY175" s="104"/>
      <c r="AZ175" s="104"/>
      <c r="BA175" s="104"/>
      <c r="BB175" s="104"/>
      <c r="BC175" s="104"/>
      <c r="BD175" s="104"/>
      <c r="BE175" s="104"/>
      <c r="BF175" s="104"/>
      <c r="BG175" s="104"/>
      <c r="BH175" s="104"/>
      <c r="BI175" s="104"/>
      <c r="BJ175" s="104"/>
      <c r="BK175" s="104"/>
      <c r="BL175" s="104"/>
      <c r="BM175" s="104"/>
      <c r="BN175" s="104"/>
      <c r="BO175" s="104"/>
      <c r="BP175" s="104"/>
      <c r="BQ175" s="104"/>
      <c r="BR175" s="104"/>
      <c r="BS175" s="104"/>
      <c r="BT175" s="104"/>
      <c r="BU175" s="104"/>
      <c r="BV175" s="104"/>
      <c r="BW175" s="104"/>
      <c r="BX175" s="105"/>
      <c r="BY175" s="105"/>
      <c r="BZ175" s="105"/>
      <c r="CA175" s="105"/>
      <c r="CB175" s="105"/>
      <c r="CC175" s="105"/>
      <c r="CD175" s="105"/>
      <c r="CE175" s="105"/>
      <c r="CF175" s="105"/>
      <c r="CG175" s="105"/>
      <c r="CH175" s="105"/>
      <c r="CI175" s="105"/>
      <c r="CJ175" s="105"/>
      <c r="CK175" s="105"/>
      <c r="CL175" s="106"/>
      <c r="CM175" s="105"/>
      <c r="CN175" s="105"/>
      <c r="CO175" s="105"/>
      <c r="CP175" s="105"/>
      <c r="CQ175" s="105"/>
      <c r="CR175" s="105"/>
      <c r="CS175" s="105"/>
      <c r="CT175" s="104"/>
      <c r="CU175" s="104"/>
      <c r="CV175" s="104"/>
      <c r="CW175" s="104"/>
      <c r="CX175" s="104"/>
      <c r="CY175" s="104"/>
      <c r="CZ175" s="104"/>
      <c r="DA175" s="104"/>
      <c r="DB175" s="104"/>
      <c r="DC175" s="104"/>
      <c r="DD175" s="104"/>
      <c r="DE175" s="104"/>
      <c r="DF175" s="104"/>
      <c r="DG175" s="104"/>
      <c r="DH175" s="104"/>
      <c r="DI175" s="104"/>
      <c r="DJ175" s="104"/>
      <c r="DK175" s="104"/>
      <c r="DL175" s="104"/>
      <c r="DM175" s="104"/>
      <c r="DN175" s="104"/>
      <c r="DO175" s="104"/>
      <c r="DP175" s="104"/>
      <c r="DQ175" s="104"/>
      <c r="DR175" s="104"/>
      <c r="DS175" s="104"/>
      <c r="DT175" s="104"/>
      <c r="DU175" s="104"/>
      <c r="DV175" s="104"/>
      <c r="DW175" s="104"/>
      <c r="DX175" s="104"/>
      <c r="DY175" s="104"/>
      <c r="DZ175" s="104"/>
      <c r="EA175" s="104"/>
      <c r="EB175" s="104"/>
      <c r="EC175" s="104"/>
      <c r="ED175" s="104"/>
      <c r="EE175" s="104"/>
      <c r="EF175" s="104"/>
      <c r="EG175" s="104"/>
      <c r="EH175" s="104"/>
      <c r="EI175" s="104"/>
      <c r="EJ175" s="104"/>
      <c r="EK175" s="104"/>
      <c r="EL175" s="104"/>
      <c r="EM175" s="104"/>
      <c r="EN175" s="104"/>
      <c r="EO175" s="104"/>
      <c r="EP175" s="104"/>
      <c r="EQ175" s="104"/>
      <c r="ER175" s="104"/>
      <c r="ES175" s="104"/>
      <c r="ET175" s="104"/>
      <c r="EU175" s="104"/>
      <c r="EV175" s="104"/>
      <c r="EW175" s="104"/>
      <c r="EX175" s="104"/>
      <c r="EY175" s="104"/>
      <c r="EZ175" s="104"/>
      <c r="FA175" s="104"/>
      <c r="FB175" s="104"/>
      <c r="FC175" s="104"/>
      <c r="FD175" s="104"/>
      <c r="FE175" s="104"/>
      <c r="FF175" s="104"/>
      <c r="FG175" s="104"/>
      <c r="FH175" s="104"/>
      <c r="FI175" s="104"/>
      <c r="FJ175" s="104"/>
      <c r="FK175" s="104"/>
      <c r="FL175" s="104"/>
      <c r="FM175" s="104"/>
      <c r="FN175" s="104"/>
      <c r="FO175" s="104"/>
      <c r="FQ175" s="3"/>
      <c r="FR175" s="3"/>
      <c r="FS175" s="3"/>
      <c r="FT175" s="3"/>
      <c r="FU175" s="3"/>
      <c r="FV175" s="3"/>
      <c r="FW175" s="3"/>
      <c r="FX175" s="3"/>
      <c r="FY175" s="3"/>
      <c r="FZ175" s="3"/>
      <c r="GA175" s="3"/>
      <c r="GB175" s="3"/>
      <c r="GC175" s="3"/>
      <c r="GD175" s="3"/>
      <c r="GE175" s="3"/>
      <c r="GF175" s="3"/>
      <c r="GG175" s="3"/>
      <c r="GH175" s="3"/>
      <c r="GI175" s="3"/>
      <c r="GJ175" s="3"/>
      <c r="GK175" s="3"/>
      <c r="GL175" s="3"/>
      <c r="GM175" s="3"/>
      <c r="GN175" s="3"/>
    </row>
    <row r="176" spans="1:196" s="10" customFormat="1" x14ac:dyDescent="0.2">
      <c r="A176" s="3"/>
      <c r="B176" s="3"/>
      <c r="C176" s="104"/>
      <c r="D176" s="104"/>
      <c r="E176" s="104"/>
      <c r="F176" s="104"/>
      <c r="G176" s="104"/>
      <c r="H176" s="104"/>
      <c r="I176" s="104"/>
      <c r="J176" s="104"/>
      <c r="K176" s="104"/>
      <c r="L176" s="104"/>
      <c r="M176" s="104"/>
      <c r="N176" s="104"/>
      <c r="O176" s="104"/>
      <c r="P176" s="104"/>
      <c r="Q176" s="104"/>
      <c r="R176" s="104"/>
      <c r="S176" s="104"/>
      <c r="T176" s="104"/>
      <c r="U176" s="104"/>
      <c r="V176" s="104"/>
      <c r="W176" s="104"/>
      <c r="X176" s="104"/>
      <c r="Y176" s="104"/>
      <c r="Z176" s="104"/>
      <c r="AA176" s="104"/>
      <c r="AB176" s="104"/>
      <c r="AC176" s="104"/>
      <c r="AD176" s="104"/>
      <c r="AE176" s="104"/>
      <c r="AF176" s="104"/>
      <c r="AG176" s="104"/>
      <c r="AH176" s="104"/>
      <c r="AI176" s="104"/>
      <c r="AJ176" s="104"/>
      <c r="AK176" s="104"/>
      <c r="AL176" s="104"/>
      <c r="AM176" s="104"/>
      <c r="AN176" s="104"/>
      <c r="AO176" s="104"/>
      <c r="AP176" s="104"/>
      <c r="AQ176" s="104"/>
      <c r="AR176" s="104"/>
      <c r="AS176" s="104"/>
      <c r="AT176" s="104"/>
      <c r="AU176" s="104"/>
      <c r="AV176" s="104"/>
      <c r="AW176" s="104"/>
      <c r="AX176" s="104"/>
      <c r="AY176" s="104"/>
      <c r="AZ176" s="104"/>
      <c r="BA176" s="104"/>
      <c r="BB176" s="104"/>
      <c r="BC176" s="104"/>
      <c r="BD176" s="104"/>
      <c r="BE176" s="104"/>
      <c r="BF176" s="104"/>
      <c r="BG176" s="104"/>
      <c r="BH176" s="104"/>
      <c r="BI176" s="104"/>
      <c r="BJ176" s="104"/>
      <c r="BK176" s="104"/>
      <c r="BL176" s="104"/>
      <c r="BM176" s="104"/>
      <c r="BN176" s="104"/>
      <c r="BO176" s="104"/>
      <c r="BP176" s="104"/>
      <c r="BQ176" s="104"/>
      <c r="BR176" s="104"/>
      <c r="BS176" s="104"/>
      <c r="BT176" s="104"/>
      <c r="BU176" s="104"/>
      <c r="BV176" s="104"/>
      <c r="BW176" s="104"/>
      <c r="BX176" s="105"/>
      <c r="BY176" s="105"/>
      <c r="BZ176" s="105"/>
      <c r="CA176" s="105"/>
      <c r="CB176" s="105"/>
      <c r="CC176" s="105"/>
      <c r="CD176" s="105"/>
      <c r="CE176" s="105"/>
      <c r="CF176" s="105"/>
      <c r="CG176" s="105"/>
      <c r="CH176" s="105"/>
      <c r="CI176" s="105"/>
      <c r="CJ176" s="105"/>
      <c r="CK176" s="105"/>
      <c r="CL176" s="106"/>
      <c r="CM176" s="105"/>
      <c r="CN176" s="105"/>
      <c r="CO176" s="105"/>
      <c r="CP176" s="105"/>
      <c r="CQ176" s="105"/>
      <c r="CR176" s="105"/>
      <c r="CS176" s="105"/>
      <c r="CT176" s="104"/>
      <c r="CU176" s="104"/>
      <c r="CV176" s="104"/>
      <c r="CW176" s="104"/>
      <c r="CX176" s="104"/>
      <c r="CY176" s="104"/>
      <c r="CZ176" s="104"/>
      <c r="DA176" s="104"/>
      <c r="DB176" s="104"/>
      <c r="DC176" s="104"/>
      <c r="DD176" s="104"/>
      <c r="DE176" s="104"/>
      <c r="DF176" s="104"/>
      <c r="DG176" s="104"/>
      <c r="DH176" s="104"/>
      <c r="DI176" s="104"/>
      <c r="DJ176" s="104"/>
      <c r="DK176" s="104"/>
      <c r="DL176" s="104"/>
      <c r="DM176" s="104"/>
      <c r="DN176" s="104"/>
      <c r="DO176" s="104"/>
      <c r="DP176" s="104"/>
      <c r="DQ176" s="104"/>
      <c r="DR176" s="104"/>
      <c r="DS176" s="104"/>
      <c r="DT176" s="104"/>
      <c r="DU176" s="104"/>
      <c r="DV176" s="104"/>
      <c r="DW176" s="104"/>
      <c r="DX176" s="104"/>
      <c r="DY176" s="104"/>
      <c r="DZ176" s="104"/>
      <c r="EA176" s="104"/>
      <c r="EB176" s="104"/>
      <c r="EC176" s="104"/>
      <c r="ED176" s="104"/>
      <c r="EE176" s="104"/>
      <c r="EF176" s="104"/>
      <c r="EG176" s="104"/>
      <c r="EH176" s="104"/>
      <c r="EI176" s="104"/>
      <c r="EJ176" s="104"/>
      <c r="EK176" s="104"/>
      <c r="EL176" s="104"/>
      <c r="EM176" s="104"/>
      <c r="EN176" s="104"/>
      <c r="EO176" s="104"/>
      <c r="EP176" s="104"/>
      <c r="EQ176" s="104"/>
      <c r="ER176" s="104"/>
      <c r="ES176" s="104"/>
      <c r="ET176" s="104"/>
      <c r="EU176" s="104"/>
      <c r="EV176" s="104"/>
      <c r="EW176" s="104"/>
      <c r="EX176" s="104"/>
      <c r="EY176" s="104"/>
      <c r="EZ176" s="104"/>
      <c r="FA176" s="104"/>
      <c r="FB176" s="104"/>
      <c r="FC176" s="104"/>
      <c r="FD176" s="104"/>
      <c r="FE176" s="104"/>
      <c r="FF176" s="104"/>
      <c r="FG176" s="104"/>
      <c r="FH176" s="104"/>
      <c r="FI176" s="104"/>
      <c r="FJ176" s="104"/>
      <c r="FK176" s="104"/>
      <c r="FL176" s="104"/>
      <c r="FM176" s="104"/>
      <c r="FN176" s="104"/>
      <c r="FO176" s="104"/>
      <c r="FQ176" s="3"/>
      <c r="FR176" s="3"/>
      <c r="FS176" s="3"/>
      <c r="FT176" s="3"/>
      <c r="FU176" s="3"/>
      <c r="FV176" s="3"/>
      <c r="FW176" s="3"/>
      <c r="FX176" s="3"/>
      <c r="FY176" s="3"/>
      <c r="FZ176" s="3"/>
      <c r="GA176" s="3"/>
      <c r="GB176" s="3"/>
      <c r="GC176" s="3"/>
      <c r="GD176" s="3"/>
      <c r="GE176" s="3"/>
      <c r="GF176" s="3"/>
      <c r="GG176" s="3"/>
      <c r="GH176" s="3"/>
      <c r="GI176" s="3"/>
      <c r="GJ176" s="3"/>
      <c r="GK176" s="3"/>
      <c r="GL176" s="3"/>
      <c r="GM176" s="3"/>
      <c r="GN176" s="3"/>
    </row>
    <row r="177" spans="1:196" s="10" customFormat="1" x14ac:dyDescent="0.2">
      <c r="A177" s="3"/>
      <c r="B177" s="3"/>
      <c r="C177" s="104"/>
      <c r="D177" s="104"/>
      <c r="E177" s="104"/>
      <c r="F177" s="104"/>
      <c r="G177" s="104"/>
      <c r="H177" s="104"/>
      <c r="I177" s="104"/>
      <c r="J177" s="104"/>
      <c r="K177" s="104"/>
      <c r="L177" s="104"/>
      <c r="M177" s="104"/>
      <c r="N177" s="104"/>
      <c r="O177" s="104"/>
      <c r="P177" s="104"/>
      <c r="Q177" s="104"/>
      <c r="R177" s="104"/>
      <c r="S177" s="104"/>
      <c r="T177" s="104"/>
      <c r="U177" s="104"/>
      <c r="V177" s="104"/>
      <c r="W177" s="104"/>
      <c r="X177" s="104"/>
      <c r="Y177" s="104"/>
      <c r="Z177" s="104"/>
      <c r="AA177" s="104"/>
      <c r="AB177" s="104"/>
      <c r="AC177" s="104"/>
      <c r="AD177" s="104"/>
      <c r="AE177" s="104"/>
      <c r="AF177" s="104"/>
      <c r="AG177" s="104"/>
      <c r="AH177" s="104"/>
      <c r="AI177" s="104"/>
      <c r="AJ177" s="104"/>
      <c r="AK177" s="104"/>
      <c r="AL177" s="104"/>
      <c r="AM177" s="104"/>
      <c r="AN177" s="104"/>
      <c r="AO177" s="104"/>
      <c r="AP177" s="104"/>
      <c r="AQ177" s="104"/>
      <c r="AR177" s="104"/>
      <c r="AS177" s="104"/>
      <c r="AT177" s="104"/>
      <c r="AU177" s="104"/>
      <c r="AV177" s="104"/>
      <c r="AW177" s="104"/>
      <c r="AX177" s="104"/>
      <c r="AY177" s="104"/>
      <c r="AZ177" s="104"/>
      <c r="BA177" s="104"/>
      <c r="BB177" s="104"/>
      <c r="BC177" s="104"/>
      <c r="BD177" s="104"/>
      <c r="BE177" s="104"/>
      <c r="BF177" s="104"/>
      <c r="BG177" s="104"/>
      <c r="BH177" s="104"/>
      <c r="BI177" s="104"/>
      <c r="BJ177" s="104"/>
      <c r="BK177" s="104"/>
      <c r="BL177" s="104"/>
      <c r="BM177" s="104"/>
      <c r="BN177" s="104"/>
      <c r="BO177" s="104"/>
      <c r="BP177" s="104"/>
      <c r="BQ177" s="104"/>
      <c r="BR177" s="104"/>
      <c r="BS177" s="104"/>
      <c r="BT177" s="104"/>
      <c r="BU177" s="104"/>
      <c r="BV177" s="104"/>
      <c r="BW177" s="104"/>
      <c r="BX177" s="105"/>
      <c r="BY177" s="105"/>
      <c r="BZ177" s="105"/>
      <c r="CA177" s="105"/>
      <c r="CB177" s="105"/>
      <c r="CC177" s="105"/>
      <c r="CD177" s="105"/>
      <c r="CE177" s="105"/>
      <c r="CF177" s="105"/>
      <c r="CG177" s="105"/>
      <c r="CH177" s="105"/>
      <c r="CI177" s="105"/>
      <c r="CJ177" s="105"/>
      <c r="CK177" s="105"/>
      <c r="CL177" s="106"/>
      <c r="CM177" s="105"/>
      <c r="CN177" s="105"/>
      <c r="CO177" s="105"/>
      <c r="CP177" s="105"/>
      <c r="CQ177" s="105"/>
      <c r="CR177" s="105"/>
      <c r="CS177" s="105"/>
      <c r="CT177" s="104"/>
      <c r="CU177" s="104"/>
      <c r="CV177" s="104"/>
      <c r="CW177" s="104"/>
      <c r="CX177" s="104"/>
      <c r="CY177" s="104"/>
      <c r="CZ177" s="104"/>
      <c r="DA177" s="104"/>
      <c r="DB177" s="104"/>
      <c r="DC177" s="104"/>
      <c r="DD177" s="104"/>
      <c r="DE177" s="104"/>
      <c r="DF177" s="104"/>
      <c r="DG177" s="104"/>
      <c r="DH177" s="104"/>
      <c r="DI177" s="104"/>
      <c r="DJ177" s="104"/>
      <c r="DK177" s="104"/>
      <c r="DL177" s="104"/>
      <c r="DM177" s="104"/>
      <c r="DN177" s="104"/>
      <c r="DO177" s="104"/>
      <c r="DP177" s="104"/>
      <c r="DQ177" s="104"/>
      <c r="DR177" s="104"/>
      <c r="DS177" s="104"/>
      <c r="DT177" s="104"/>
      <c r="DU177" s="104"/>
      <c r="DV177" s="104"/>
      <c r="DW177" s="104"/>
      <c r="DX177" s="104"/>
      <c r="DY177" s="104"/>
      <c r="DZ177" s="104"/>
      <c r="EA177" s="104"/>
      <c r="EB177" s="104"/>
      <c r="EC177" s="104"/>
      <c r="ED177" s="104"/>
      <c r="EE177" s="104"/>
      <c r="EF177" s="104"/>
      <c r="EG177" s="104"/>
      <c r="EH177" s="104"/>
      <c r="EI177" s="104"/>
      <c r="EJ177" s="104"/>
      <c r="EK177" s="104"/>
      <c r="EL177" s="104"/>
      <c r="EM177" s="104"/>
      <c r="EN177" s="104"/>
      <c r="EO177" s="104"/>
      <c r="EP177" s="104"/>
      <c r="EQ177" s="104"/>
      <c r="ER177" s="104"/>
      <c r="ES177" s="104"/>
      <c r="ET177" s="104"/>
      <c r="EU177" s="104"/>
      <c r="EV177" s="104"/>
      <c r="EW177" s="104"/>
      <c r="EX177" s="104"/>
      <c r="EY177" s="104"/>
      <c r="EZ177" s="104"/>
      <c r="FA177" s="104"/>
      <c r="FB177" s="104"/>
      <c r="FC177" s="104"/>
      <c r="FD177" s="104"/>
      <c r="FE177" s="104"/>
      <c r="FF177" s="104"/>
      <c r="FG177" s="104"/>
      <c r="FH177" s="104"/>
      <c r="FI177" s="104"/>
      <c r="FJ177" s="104"/>
      <c r="FK177" s="104"/>
      <c r="FL177" s="104"/>
      <c r="FM177" s="104"/>
      <c r="FN177" s="104"/>
      <c r="FO177" s="104"/>
      <c r="FQ177" s="3"/>
      <c r="FR177" s="3"/>
      <c r="FS177" s="3"/>
      <c r="FT177" s="3"/>
      <c r="FU177" s="3"/>
      <c r="FV177" s="3"/>
      <c r="FW177" s="3"/>
      <c r="FX177" s="3"/>
      <c r="FY177" s="3"/>
      <c r="FZ177" s="3"/>
      <c r="GA177" s="3"/>
      <c r="GB177" s="3"/>
      <c r="GC177" s="3"/>
      <c r="GD177" s="3"/>
      <c r="GE177" s="3"/>
      <c r="GF177" s="3"/>
      <c r="GG177" s="3"/>
      <c r="GH177" s="3"/>
      <c r="GI177" s="3"/>
      <c r="GJ177" s="3"/>
      <c r="GK177" s="3"/>
      <c r="GL177" s="3"/>
      <c r="GM177" s="3"/>
      <c r="GN177" s="3"/>
    </row>
    <row r="178" spans="1:196" s="10" customFormat="1" x14ac:dyDescent="0.2">
      <c r="A178" s="3"/>
      <c r="B178" s="3"/>
      <c r="C178" s="104"/>
      <c r="D178" s="104"/>
      <c r="E178" s="104"/>
      <c r="F178" s="104"/>
      <c r="G178" s="104"/>
      <c r="H178" s="104"/>
      <c r="I178" s="104"/>
      <c r="J178" s="104"/>
      <c r="K178" s="104"/>
      <c r="L178" s="104"/>
      <c r="M178" s="104"/>
      <c r="N178" s="104"/>
      <c r="O178" s="104"/>
      <c r="P178" s="104"/>
      <c r="Q178" s="104"/>
      <c r="R178" s="104"/>
      <c r="S178" s="104"/>
      <c r="T178" s="104"/>
      <c r="U178" s="104"/>
      <c r="V178" s="104"/>
      <c r="W178" s="104"/>
      <c r="X178" s="104"/>
      <c r="Y178" s="104"/>
      <c r="Z178" s="104"/>
      <c r="AA178" s="104"/>
      <c r="AB178" s="104"/>
      <c r="AC178" s="104"/>
      <c r="AD178" s="104"/>
      <c r="AE178" s="104"/>
      <c r="AF178" s="104"/>
      <c r="AG178" s="104"/>
      <c r="AH178" s="104"/>
      <c r="AI178" s="104"/>
      <c r="AJ178" s="104"/>
      <c r="AK178" s="104"/>
      <c r="AL178" s="104"/>
      <c r="AM178" s="104"/>
      <c r="AN178" s="104"/>
      <c r="AO178" s="104"/>
      <c r="AP178" s="104"/>
      <c r="AQ178" s="104"/>
      <c r="AR178" s="104"/>
      <c r="AS178" s="104"/>
      <c r="AT178" s="104"/>
      <c r="AU178" s="104"/>
      <c r="AV178" s="104"/>
      <c r="AW178" s="104"/>
      <c r="AX178" s="104"/>
      <c r="AY178" s="104"/>
      <c r="AZ178" s="104"/>
      <c r="BA178" s="104"/>
      <c r="BB178" s="104"/>
      <c r="BC178" s="104"/>
      <c r="BD178" s="104"/>
      <c r="BE178" s="104"/>
      <c r="BF178" s="104"/>
      <c r="BG178" s="104"/>
      <c r="BH178" s="104"/>
      <c r="BI178" s="104"/>
      <c r="BJ178" s="104"/>
      <c r="BK178" s="104"/>
      <c r="BL178" s="104"/>
      <c r="BM178" s="104"/>
      <c r="BN178" s="104"/>
      <c r="BO178" s="104"/>
      <c r="BP178" s="104"/>
      <c r="BQ178" s="104"/>
      <c r="BR178" s="104"/>
      <c r="BS178" s="104"/>
      <c r="BT178" s="104"/>
      <c r="BU178" s="104"/>
      <c r="BV178" s="104"/>
      <c r="BW178" s="104"/>
      <c r="BX178" s="105"/>
      <c r="BY178" s="105"/>
      <c r="BZ178" s="105"/>
      <c r="CA178" s="105"/>
      <c r="CB178" s="105"/>
      <c r="CC178" s="105"/>
      <c r="CD178" s="105"/>
      <c r="CE178" s="105"/>
      <c r="CF178" s="105"/>
      <c r="CG178" s="105"/>
      <c r="CH178" s="105"/>
      <c r="CI178" s="105"/>
      <c r="CJ178" s="105"/>
      <c r="CK178" s="105"/>
      <c r="CL178" s="106"/>
      <c r="CM178" s="105"/>
      <c r="CN178" s="105"/>
      <c r="CO178" s="105"/>
      <c r="CP178" s="105"/>
      <c r="CQ178" s="105"/>
      <c r="CR178" s="105"/>
      <c r="CS178" s="105"/>
      <c r="CT178" s="104"/>
      <c r="CU178" s="104"/>
      <c r="CV178" s="104"/>
      <c r="CW178" s="104"/>
      <c r="CX178" s="104"/>
      <c r="CY178" s="104"/>
      <c r="CZ178" s="104"/>
      <c r="DA178" s="104"/>
      <c r="DB178" s="104"/>
      <c r="DC178" s="104"/>
      <c r="DD178" s="104"/>
      <c r="DE178" s="104"/>
      <c r="DF178" s="104"/>
      <c r="DG178" s="104"/>
      <c r="DH178" s="104"/>
      <c r="DI178" s="104"/>
      <c r="DJ178" s="104"/>
      <c r="DK178" s="104"/>
      <c r="DL178" s="104"/>
      <c r="DM178" s="104"/>
      <c r="DN178" s="104"/>
      <c r="DO178" s="104"/>
      <c r="DP178" s="104"/>
      <c r="DQ178" s="104"/>
      <c r="DR178" s="104"/>
      <c r="DS178" s="104"/>
      <c r="DT178" s="104"/>
      <c r="DU178" s="104"/>
      <c r="DV178" s="104"/>
      <c r="DW178" s="104"/>
      <c r="DX178" s="104"/>
      <c r="DY178" s="104"/>
      <c r="DZ178" s="104"/>
      <c r="EA178" s="104"/>
      <c r="EB178" s="104"/>
      <c r="EC178" s="104"/>
      <c r="ED178" s="104"/>
      <c r="EE178" s="104"/>
      <c r="EF178" s="104"/>
      <c r="EG178" s="104"/>
      <c r="EH178" s="104"/>
      <c r="EI178" s="104"/>
      <c r="EJ178" s="104"/>
      <c r="EK178" s="104"/>
      <c r="EL178" s="104"/>
      <c r="EM178" s="104"/>
      <c r="EN178" s="104"/>
      <c r="EO178" s="104"/>
      <c r="EP178" s="104"/>
      <c r="EQ178" s="104"/>
      <c r="ER178" s="104"/>
      <c r="ES178" s="104"/>
      <c r="ET178" s="104"/>
      <c r="EU178" s="104"/>
      <c r="EV178" s="104"/>
      <c r="EW178" s="104"/>
      <c r="EX178" s="104"/>
      <c r="EY178" s="104"/>
      <c r="EZ178" s="104"/>
      <c r="FA178" s="104"/>
      <c r="FB178" s="104"/>
      <c r="FC178" s="104"/>
      <c r="FD178" s="104"/>
      <c r="FE178" s="104"/>
      <c r="FF178" s="104"/>
      <c r="FG178" s="104"/>
      <c r="FH178" s="104"/>
      <c r="FI178" s="104"/>
      <c r="FJ178" s="104"/>
      <c r="FK178" s="104"/>
      <c r="FL178" s="104"/>
      <c r="FM178" s="104"/>
      <c r="FN178" s="104"/>
      <c r="FO178" s="104"/>
      <c r="FQ178" s="3"/>
      <c r="FR178" s="3"/>
      <c r="FS178" s="3"/>
      <c r="FT178" s="3"/>
      <c r="FU178" s="3"/>
      <c r="FV178" s="3"/>
      <c r="FW178" s="3"/>
      <c r="FX178" s="3"/>
      <c r="FY178" s="3"/>
      <c r="FZ178" s="3"/>
      <c r="GA178" s="3"/>
      <c r="GB178" s="3"/>
      <c r="GC178" s="3"/>
      <c r="GD178" s="3"/>
      <c r="GE178" s="3"/>
      <c r="GF178" s="3"/>
      <c r="GG178" s="3"/>
      <c r="GH178" s="3"/>
      <c r="GI178" s="3"/>
      <c r="GJ178" s="3"/>
      <c r="GK178" s="3"/>
      <c r="GL178" s="3"/>
      <c r="GM178" s="3"/>
      <c r="GN178" s="3"/>
    </row>
    <row r="179" spans="1:196" s="10" customFormat="1" x14ac:dyDescent="0.2">
      <c r="A179" s="3"/>
      <c r="B179" s="3"/>
      <c r="C179" s="104"/>
      <c r="D179" s="104"/>
      <c r="E179" s="104"/>
      <c r="F179" s="104"/>
      <c r="G179" s="104"/>
      <c r="H179" s="104"/>
      <c r="I179" s="104"/>
      <c r="J179" s="104"/>
      <c r="K179" s="104"/>
      <c r="L179" s="104"/>
      <c r="M179" s="104"/>
      <c r="N179" s="104"/>
      <c r="O179" s="104"/>
      <c r="P179" s="104"/>
      <c r="Q179" s="104"/>
      <c r="R179" s="104"/>
      <c r="S179" s="104"/>
      <c r="T179" s="104"/>
      <c r="U179" s="104"/>
      <c r="V179" s="104"/>
      <c r="W179" s="104"/>
      <c r="X179" s="104"/>
      <c r="Y179" s="104"/>
      <c r="Z179" s="104"/>
      <c r="AA179" s="104"/>
      <c r="AB179" s="104"/>
      <c r="AC179" s="104"/>
      <c r="AD179" s="104"/>
      <c r="AE179" s="104"/>
      <c r="AF179" s="104"/>
      <c r="AG179" s="104"/>
      <c r="AH179" s="104"/>
      <c r="AI179" s="104"/>
      <c r="AJ179" s="104"/>
      <c r="AK179" s="104"/>
      <c r="AL179" s="104"/>
      <c r="AM179" s="104"/>
      <c r="AN179" s="104"/>
      <c r="AO179" s="104"/>
      <c r="AP179" s="104"/>
      <c r="AQ179" s="104"/>
      <c r="AR179" s="104"/>
      <c r="AS179" s="104"/>
      <c r="AT179" s="104"/>
      <c r="AU179" s="104"/>
      <c r="AV179" s="104"/>
      <c r="AW179" s="104"/>
      <c r="AX179" s="104"/>
      <c r="AY179" s="104"/>
      <c r="AZ179" s="104"/>
      <c r="BA179" s="104"/>
      <c r="BB179" s="104"/>
      <c r="BC179" s="104"/>
      <c r="BD179" s="104"/>
      <c r="BE179" s="104"/>
      <c r="BF179" s="104"/>
      <c r="BG179" s="104"/>
      <c r="BH179" s="104"/>
      <c r="BI179" s="104"/>
      <c r="BJ179" s="104"/>
      <c r="BK179" s="104"/>
      <c r="BL179" s="104"/>
      <c r="BM179" s="104"/>
      <c r="BN179" s="104"/>
      <c r="BO179" s="104"/>
      <c r="BP179" s="104"/>
      <c r="BQ179" s="104"/>
      <c r="BR179" s="104"/>
      <c r="BS179" s="104"/>
      <c r="BT179" s="104"/>
      <c r="BU179" s="104"/>
      <c r="BV179" s="104"/>
      <c r="BW179" s="104"/>
      <c r="BX179" s="105"/>
      <c r="BY179" s="105"/>
      <c r="BZ179" s="105"/>
      <c r="CA179" s="105"/>
      <c r="CB179" s="105"/>
      <c r="CC179" s="105"/>
      <c r="CD179" s="105"/>
      <c r="CE179" s="105"/>
      <c r="CF179" s="105"/>
      <c r="CG179" s="105"/>
      <c r="CH179" s="105"/>
      <c r="CI179" s="105"/>
      <c r="CJ179" s="105"/>
      <c r="CK179" s="105"/>
      <c r="CL179" s="106"/>
      <c r="CM179" s="105"/>
      <c r="CN179" s="105"/>
      <c r="CO179" s="105"/>
      <c r="CP179" s="105"/>
      <c r="CQ179" s="105"/>
      <c r="CR179" s="105"/>
      <c r="CS179" s="105"/>
      <c r="CT179" s="104"/>
      <c r="CU179" s="104"/>
      <c r="CV179" s="104"/>
      <c r="CW179" s="104"/>
      <c r="CX179" s="104"/>
      <c r="CY179" s="104"/>
      <c r="CZ179" s="104"/>
      <c r="DA179" s="104"/>
      <c r="DB179" s="104"/>
      <c r="DC179" s="104"/>
      <c r="DD179" s="104"/>
      <c r="DE179" s="104"/>
      <c r="DF179" s="104"/>
      <c r="DG179" s="104"/>
      <c r="DH179" s="104"/>
      <c r="DI179" s="104"/>
      <c r="DJ179" s="104"/>
      <c r="DK179" s="104"/>
      <c r="DL179" s="104"/>
      <c r="DM179" s="104"/>
      <c r="DN179" s="104"/>
      <c r="DO179" s="104"/>
      <c r="DP179" s="104"/>
      <c r="DQ179" s="104"/>
      <c r="DR179" s="104"/>
      <c r="DS179" s="104"/>
      <c r="DT179" s="104"/>
      <c r="DU179" s="104"/>
      <c r="DV179" s="104"/>
      <c r="DW179" s="104"/>
      <c r="DX179" s="104"/>
      <c r="DY179" s="104"/>
      <c r="DZ179" s="104"/>
      <c r="EA179" s="104"/>
      <c r="EB179" s="104"/>
      <c r="EC179" s="104"/>
      <c r="ED179" s="104"/>
      <c r="EE179" s="104"/>
      <c r="EF179" s="104"/>
      <c r="EG179" s="104"/>
      <c r="EH179" s="104"/>
      <c r="EI179" s="104"/>
      <c r="EJ179" s="104"/>
      <c r="EK179" s="104"/>
      <c r="EL179" s="104"/>
      <c r="EM179" s="104"/>
      <c r="EN179" s="104"/>
      <c r="EO179" s="104"/>
      <c r="EP179" s="104"/>
      <c r="EQ179" s="104"/>
      <c r="ER179" s="104"/>
      <c r="ES179" s="104"/>
      <c r="ET179" s="104"/>
      <c r="EU179" s="104"/>
      <c r="EV179" s="104"/>
      <c r="EW179" s="104"/>
      <c r="EX179" s="104"/>
      <c r="EY179" s="104"/>
      <c r="EZ179" s="104"/>
      <c r="FA179" s="104"/>
      <c r="FB179" s="104"/>
      <c r="FC179" s="104"/>
      <c r="FD179" s="104"/>
      <c r="FE179" s="104"/>
      <c r="FF179" s="104"/>
      <c r="FG179" s="104"/>
      <c r="FH179" s="104"/>
      <c r="FI179" s="104"/>
      <c r="FJ179" s="104"/>
      <c r="FK179" s="104"/>
      <c r="FL179" s="104"/>
      <c r="FM179" s="104"/>
      <c r="FN179" s="104"/>
      <c r="FO179" s="104"/>
      <c r="FQ179" s="3"/>
      <c r="FR179" s="3"/>
      <c r="FS179" s="3"/>
      <c r="FT179" s="3"/>
      <c r="FU179" s="3"/>
      <c r="FV179" s="3"/>
      <c r="FW179" s="3"/>
      <c r="FX179" s="3"/>
      <c r="FY179" s="3"/>
      <c r="FZ179" s="3"/>
      <c r="GA179" s="3"/>
      <c r="GB179" s="3"/>
      <c r="GC179" s="3"/>
      <c r="GD179" s="3"/>
      <c r="GE179" s="3"/>
      <c r="GF179" s="3"/>
      <c r="GG179" s="3"/>
      <c r="GH179" s="3"/>
      <c r="GI179" s="3"/>
      <c r="GJ179" s="3"/>
      <c r="GK179" s="3"/>
      <c r="GL179" s="3"/>
      <c r="GM179" s="3"/>
      <c r="GN179" s="3"/>
    </row>
    <row r="180" spans="1:196" s="10" customFormat="1" x14ac:dyDescent="0.2">
      <c r="A180" s="3"/>
      <c r="B180" s="3"/>
      <c r="C180" s="104"/>
      <c r="D180" s="104"/>
      <c r="E180" s="104"/>
      <c r="F180" s="104"/>
      <c r="G180" s="104"/>
      <c r="H180" s="104"/>
      <c r="I180" s="104"/>
      <c r="J180" s="104"/>
      <c r="K180" s="104"/>
      <c r="L180" s="104"/>
      <c r="M180" s="104"/>
      <c r="N180" s="104"/>
      <c r="O180" s="104"/>
      <c r="P180" s="104"/>
      <c r="Q180" s="104"/>
      <c r="R180" s="104"/>
      <c r="S180" s="104"/>
      <c r="T180" s="104"/>
      <c r="U180" s="104"/>
      <c r="V180" s="104"/>
      <c r="W180" s="104"/>
      <c r="X180" s="104"/>
      <c r="Y180" s="104"/>
      <c r="Z180" s="104"/>
      <c r="AA180" s="104"/>
      <c r="AB180" s="104"/>
      <c r="AC180" s="104"/>
      <c r="AD180" s="104"/>
      <c r="AE180" s="104"/>
      <c r="AF180" s="104"/>
      <c r="AG180" s="104"/>
      <c r="AH180" s="104"/>
      <c r="AI180" s="104"/>
      <c r="AJ180" s="104"/>
      <c r="AK180" s="104"/>
      <c r="AL180" s="104"/>
      <c r="AM180" s="104"/>
      <c r="AN180" s="104"/>
      <c r="AO180" s="104"/>
      <c r="AP180" s="104"/>
      <c r="AQ180" s="104"/>
      <c r="AR180" s="104"/>
      <c r="AS180" s="104"/>
      <c r="AT180" s="104"/>
      <c r="AU180" s="104"/>
      <c r="AV180" s="104"/>
      <c r="AW180" s="104"/>
      <c r="AX180" s="104"/>
      <c r="AY180" s="104"/>
      <c r="AZ180" s="104"/>
      <c r="BA180" s="104"/>
      <c r="BB180" s="104"/>
      <c r="BC180" s="104"/>
      <c r="BD180" s="104"/>
      <c r="BE180" s="104"/>
      <c r="BF180" s="104"/>
      <c r="BG180" s="104"/>
      <c r="BH180" s="104"/>
      <c r="BI180" s="104"/>
      <c r="BJ180" s="104"/>
      <c r="BK180" s="104"/>
      <c r="BL180" s="104"/>
      <c r="BM180" s="104"/>
      <c r="BN180" s="104"/>
      <c r="BO180" s="104"/>
      <c r="BP180" s="104"/>
      <c r="BQ180" s="104"/>
      <c r="BR180" s="104"/>
      <c r="BS180" s="104"/>
      <c r="BT180" s="104"/>
      <c r="BU180" s="104"/>
      <c r="BV180" s="104"/>
      <c r="BW180" s="104"/>
      <c r="BX180" s="105"/>
      <c r="BY180" s="105"/>
      <c r="BZ180" s="105"/>
      <c r="CA180" s="105"/>
      <c r="CB180" s="105"/>
      <c r="CC180" s="105"/>
      <c r="CD180" s="105"/>
      <c r="CE180" s="105"/>
      <c r="CF180" s="105"/>
      <c r="CG180" s="105"/>
      <c r="CH180" s="105"/>
      <c r="CI180" s="105"/>
      <c r="CJ180" s="105"/>
      <c r="CK180" s="105"/>
      <c r="CL180" s="106"/>
      <c r="CM180" s="105"/>
      <c r="CN180" s="105"/>
      <c r="CO180" s="105"/>
      <c r="CP180" s="105"/>
      <c r="CQ180" s="105"/>
      <c r="CR180" s="105"/>
      <c r="CS180" s="105"/>
      <c r="CT180" s="104"/>
      <c r="CU180" s="104"/>
      <c r="CV180" s="104"/>
      <c r="CW180" s="104"/>
      <c r="CX180" s="104"/>
      <c r="CY180" s="104"/>
      <c r="CZ180" s="104"/>
      <c r="DA180" s="104"/>
      <c r="DB180" s="104"/>
      <c r="DC180" s="104"/>
      <c r="DD180" s="104"/>
      <c r="DE180" s="104"/>
      <c r="DF180" s="104"/>
      <c r="DG180" s="104"/>
      <c r="DH180" s="104"/>
      <c r="DI180" s="104"/>
      <c r="DJ180" s="104"/>
      <c r="DK180" s="104"/>
      <c r="DL180" s="104"/>
      <c r="DM180" s="104"/>
      <c r="DN180" s="104"/>
      <c r="DO180" s="104"/>
      <c r="DP180" s="104"/>
      <c r="DQ180" s="104"/>
      <c r="DR180" s="104"/>
      <c r="DS180" s="104"/>
      <c r="DT180" s="104"/>
      <c r="DU180" s="104"/>
      <c r="DV180" s="104"/>
      <c r="DW180" s="104"/>
      <c r="DX180" s="104"/>
      <c r="DY180" s="104"/>
      <c r="DZ180" s="104"/>
      <c r="EA180" s="104"/>
      <c r="EB180" s="104"/>
      <c r="EC180" s="104"/>
      <c r="ED180" s="104"/>
      <c r="EE180" s="104"/>
      <c r="EF180" s="104"/>
      <c r="EG180" s="104"/>
      <c r="EH180" s="104"/>
      <c r="EI180" s="104"/>
      <c r="EJ180" s="104"/>
      <c r="EK180" s="104"/>
      <c r="EL180" s="104"/>
      <c r="EM180" s="104"/>
      <c r="EN180" s="104"/>
      <c r="EO180" s="104"/>
      <c r="EP180" s="104"/>
      <c r="EQ180" s="104"/>
      <c r="ER180" s="104"/>
      <c r="ES180" s="104"/>
      <c r="ET180" s="104"/>
      <c r="EU180" s="104"/>
      <c r="EV180" s="104"/>
      <c r="EW180" s="104"/>
      <c r="EX180" s="104"/>
      <c r="EY180" s="104"/>
      <c r="EZ180" s="104"/>
      <c r="FA180" s="104"/>
      <c r="FB180" s="104"/>
      <c r="FC180" s="104"/>
      <c r="FD180" s="104"/>
      <c r="FE180" s="104"/>
      <c r="FF180" s="104"/>
      <c r="FG180" s="104"/>
      <c r="FH180" s="104"/>
      <c r="FI180" s="104"/>
      <c r="FJ180" s="104"/>
      <c r="FK180" s="104"/>
      <c r="FL180" s="104"/>
      <c r="FM180" s="104"/>
      <c r="FN180" s="104"/>
      <c r="FO180" s="104"/>
      <c r="FQ180" s="3"/>
      <c r="FR180" s="3"/>
      <c r="FS180" s="3"/>
      <c r="FT180" s="3"/>
      <c r="FU180" s="3"/>
      <c r="FV180" s="3"/>
      <c r="FW180" s="3"/>
      <c r="FX180" s="3"/>
      <c r="FY180" s="3"/>
      <c r="FZ180" s="3"/>
      <c r="GA180" s="3"/>
      <c r="GB180" s="3"/>
      <c r="GC180" s="3"/>
      <c r="GD180" s="3"/>
      <c r="GE180" s="3"/>
      <c r="GF180" s="3"/>
      <c r="GG180" s="3"/>
      <c r="GH180" s="3"/>
      <c r="GI180" s="3"/>
      <c r="GJ180" s="3"/>
      <c r="GK180" s="3"/>
      <c r="GL180" s="3"/>
      <c r="GM180" s="3"/>
      <c r="GN180" s="3"/>
    </row>
    <row r="181" spans="1:196" s="10" customFormat="1" x14ac:dyDescent="0.2">
      <c r="A181" s="3"/>
      <c r="B181" s="3"/>
      <c r="C181" s="104"/>
      <c r="D181" s="104"/>
      <c r="E181" s="104"/>
      <c r="F181" s="104"/>
      <c r="G181" s="104"/>
      <c r="H181" s="104"/>
      <c r="I181" s="104"/>
      <c r="J181" s="104"/>
      <c r="K181" s="104"/>
      <c r="L181" s="104"/>
      <c r="M181" s="104"/>
      <c r="N181" s="104"/>
      <c r="O181" s="104"/>
      <c r="P181" s="104"/>
      <c r="Q181" s="104"/>
      <c r="R181" s="104"/>
      <c r="S181" s="104"/>
      <c r="T181" s="104"/>
      <c r="U181" s="104"/>
      <c r="V181" s="104"/>
      <c r="W181" s="104"/>
      <c r="X181" s="104"/>
      <c r="Y181" s="104"/>
      <c r="Z181" s="104"/>
      <c r="AA181" s="104"/>
      <c r="AB181" s="104"/>
      <c r="AC181" s="104"/>
      <c r="AD181" s="104"/>
      <c r="AE181" s="104"/>
      <c r="AF181" s="104"/>
      <c r="AG181" s="104"/>
      <c r="AH181" s="104"/>
      <c r="AI181" s="104"/>
      <c r="AJ181" s="104"/>
      <c r="AK181" s="104"/>
      <c r="AL181" s="104"/>
      <c r="AM181" s="104"/>
      <c r="AN181" s="104"/>
      <c r="AO181" s="104"/>
      <c r="AP181" s="104"/>
      <c r="AQ181" s="104"/>
      <c r="AR181" s="104"/>
      <c r="AS181" s="104"/>
      <c r="AT181" s="104"/>
      <c r="AU181" s="104"/>
      <c r="AV181" s="104"/>
      <c r="AW181" s="104"/>
      <c r="AX181" s="104"/>
      <c r="AY181" s="104"/>
      <c r="AZ181" s="104"/>
      <c r="BA181" s="104"/>
      <c r="BB181" s="104"/>
      <c r="BC181" s="104"/>
      <c r="BD181" s="104"/>
      <c r="BE181" s="104"/>
      <c r="BF181" s="104"/>
      <c r="BG181" s="104"/>
      <c r="BH181" s="104"/>
      <c r="BI181" s="104"/>
      <c r="BJ181" s="104"/>
      <c r="BK181" s="104"/>
      <c r="BL181" s="104"/>
      <c r="BM181" s="104"/>
      <c r="BN181" s="104"/>
      <c r="BO181" s="104"/>
      <c r="BP181" s="104"/>
      <c r="BQ181" s="104"/>
      <c r="BR181" s="104"/>
      <c r="BS181" s="104"/>
      <c r="BT181" s="104"/>
      <c r="BU181" s="104"/>
      <c r="BV181" s="104"/>
      <c r="BW181" s="104"/>
      <c r="BX181" s="105"/>
      <c r="BY181" s="105"/>
      <c r="BZ181" s="105"/>
      <c r="CA181" s="105"/>
      <c r="CB181" s="105"/>
      <c r="CC181" s="105"/>
      <c r="CD181" s="105"/>
      <c r="CE181" s="105"/>
      <c r="CF181" s="105"/>
      <c r="CG181" s="105"/>
      <c r="CH181" s="105"/>
      <c r="CI181" s="105"/>
      <c r="CJ181" s="105"/>
      <c r="CK181" s="105"/>
      <c r="CL181" s="106"/>
      <c r="CM181" s="105"/>
      <c r="CN181" s="105"/>
      <c r="CO181" s="105"/>
      <c r="CP181" s="105"/>
      <c r="CQ181" s="105"/>
      <c r="CR181" s="105"/>
      <c r="CS181" s="105"/>
      <c r="CT181" s="104"/>
      <c r="CU181" s="104"/>
      <c r="CV181" s="104"/>
      <c r="CW181" s="104"/>
      <c r="CX181" s="104"/>
      <c r="CY181" s="104"/>
      <c r="CZ181" s="104"/>
      <c r="DA181" s="104"/>
      <c r="DB181" s="104"/>
      <c r="DC181" s="104"/>
      <c r="DD181" s="104"/>
      <c r="DE181" s="104"/>
      <c r="DF181" s="104"/>
      <c r="DG181" s="104"/>
      <c r="DH181" s="104"/>
      <c r="DI181" s="104"/>
      <c r="DJ181" s="104"/>
      <c r="DK181" s="104"/>
      <c r="DL181" s="104"/>
      <c r="DM181" s="104"/>
      <c r="DN181" s="104"/>
      <c r="DO181" s="104"/>
      <c r="DP181" s="104"/>
      <c r="DQ181" s="104"/>
      <c r="DR181" s="104"/>
      <c r="DS181" s="104"/>
      <c r="DT181" s="104"/>
      <c r="DU181" s="104"/>
      <c r="DV181" s="104"/>
      <c r="DW181" s="104"/>
      <c r="DX181" s="104"/>
      <c r="DY181" s="104"/>
      <c r="DZ181" s="104"/>
      <c r="EA181" s="104"/>
      <c r="EB181" s="104"/>
      <c r="EC181" s="104"/>
      <c r="ED181" s="104"/>
      <c r="EE181" s="104"/>
      <c r="EF181" s="104"/>
      <c r="EG181" s="104"/>
      <c r="EH181" s="104"/>
      <c r="EI181" s="104"/>
      <c r="EJ181" s="104"/>
      <c r="EK181" s="104"/>
      <c r="EL181" s="104"/>
      <c r="EM181" s="104"/>
      <c r="EN181" s="104"/>
      <c r="EO181" s="104"/>
      <c r="EP181" s="104"/>
      <c r="EQ181" s="104"/>
      <c r="ER181" s="104"/>
      <c r="ES181" s="104"/>
      <c r="ET181" s="104"/>
      <c r="EU181" s="104"/>
      <c r="EV181" s="104"/>
      <c r="EW181" s="104"/>
      <c r="EX181" s="104"/>
      <c r="EY181" s="104"/>
      <c r="EZ181" s="104"/>
      <c r="FA181" s="104"/>
      <c r="FB181" s="104"/>
      <c r="FC181" s="104"/>
      <c r="FD181" s="104"/>
      <c r="FE181" s="104"/>
      <c r="FF181" s="104"/>
      <c r="FG181" s="104"/>
      <c r="FH181" s="104"/>
      <c r="FI181" s="104"/>
      <c r="FJ181" s="104"/>
      <c r="FK181" s="104"/>
      <c r="FL181" s="104"/>
      <c r="FM181" s="104"/>
      <c r="FN181" s="104"/>
      <c r="FO181" s="104"/>
      <c r="FQ181" s="3"/>
      <c r="FR181" s="3"/>
      <c r="FS181" s="3"/>
      <c r="FT181" s="3"/>
      <c r="FU181" s="3"/>
      <c r="FV181" s="3"/>
      <c r="FW181" s="3"/>
      <c r="FX181" s="3"/>
      <c r="FY181" s="3"/>
      <c r="FZ181" s="3"/>
      <c r="GA181" s="3"/>
      <c r="GB181" s="3"/>
      <c r="GC181" s="3"/>
      <c r="GD181" s="3"/>
      <c r="GE181" s="3"/>
      <c r="GF181" s="3"/>
      <c r="GG181" s="3"/>
      <c r="GH181" s="3"/>
      <c r="GI181" s="3"/>
      <c r="GJ181" s="3"/>
      <c r="GK181" s="3"/>
      <c r="GL181" s="3"/>
      <c r="GM181" s="3"/>
      <c r="GN181" s="3"/>
    </row>
    <row r="182" spans="1:196" s="10" customFormat="1" x14ac:dyDescent="0.2">
      <c r="A182" s="3"/>
      <c r="B182" s="3"/>
      <c r="C182" s="104"/>
      <c r="D182" s="104"/>
      <c r="E182" s="104"/>
      <c r="F182" s="104"/>
      <c r="G182" s="104"/>
      <c r="H182" s="104"/>
      <c r="I182" s="104"/>
      <c r="J182" s="104"/>
      <c r="K182" s="104"/>
      <c r="L182" s="104"/>
      <c r="M182" s="104"/>
      <c r="N182" s="104"/>
      <c r="O182" s="104"/>
      <c r="P182" s="104"/>
      <c r="Q182" s="104"/>
      <c r="R182" s="104"/>
      <c r="S182" s="104"/>
      <c r="T182" s="104"/>
      <c r="U182" s="104"/>
      <c r="V182" s="104"/>
      <c r="W182" s="104"/>
      <c r="X182" s="104"/>
      <c r="Y182" s="104"/>
      <c r="Z182" s="104"/>
      <c r="AA182" s="104"/>
      <c r="AB182" s="104"/>
      <c r="AC182" s="104"/>
      <c r="AD182" s="104"/>
      <c r="AE182" s="104"/>
      <c r="AF182" s="104"/>
      <c r="AG182" s="104"/>
      <c r="AH182" s="104"/>
      <c r="AI182" s="104"/>
      <c r="AJ182" s="104"/>
      <c r="AK182" s="104"/>
      <c r="AL182" s="104"/>
      <c r="AM182" s="104"/>
      <c r="AN182" s="104"/>
      <c r="AO182" s="104"/>
      <c r="AP182" s="104"/>
      <c r="AQ182" s="104"/>
      <c r="AR182" s="104"/>
      <c r="AS182" s="104"/>
      <c r="AT182" s="104"/>
      <c r="AU182" s="104"/>
      <c r="AV182" s="104"/>
      <c r="AW182" s="104"/>
      <c r="AX182" s="104"/>
      <c r="AY182" s="104"/>
      <c r="AZ182" s="104"/>
      <c r="BA182" s="104"/>
      <c r="BB182" s="104"/>
      <c r="BC182" s="104"/>
      <c r="BD182" s="104"/>
      <c r="BE182" s="104"/>
      <c r="BF182" s="104"/>
      <c r="BG182" s="104"/>
      <c r="BH182" s="104"/>
      <c r="BI182" s="104"/>
      <c r="BJ182" s="104"/>
      <c r="BK182" s="104"/>
      <c r="BL182" s="104"/>
      <c r="BM182" s="104"/>
      <c r="BN182" s="104"/>
      <c r="BO182" s="104"/>
      <c r="BP182" s="104"/>
      <c r="BQ182" s="104"/>
      <c r="BR182" s="104"/>
      <c r="BS182" s="104"/>
      <c r="BT182" s="104"/>
      <c r="BU182" s="104"/>
      <c r="BV182" s="104"/>
      <c r="BW182" s="104"/>
      <c r="BX182" s="105"/>
      <c r="BY182" s="105"/>
      <c r="BZ182" s="105"/>
      <c r="CA182" s="105"/>
      <c r="CB182" s="105"/>
      <c r="CC182" s="105"/>
      <c r="CD182" s="105"/>
      <c r="CE182" s="105"/>
      <c r="CF182" s="105"/>
      <c r="CG182" s="105"/>
      <c r="CH182" s="105"/>
      <c r="CI182" s="105"/>
      <c r="CJ182" s="105"/>
      <c r="CK182" s="105"/>
      <c r="CL182" s="106"/>
      <c r="CM182" s="105"/>
      <c r="CN182" s="105"/>
      <c r="CO182" s="105"/>
      <c r="CP182" s="105"/>
      <c r="CQ182" s="105"/>
      <c r="CR182" s="105"/>
      <c r="CS182" s="105"/>
      <c r="CT182" s="104"/>
      <c r="CU182" s="104"/>
      <c r="CV182" s="104"/>
      <c r="CW182" s="104"/>
      <c r="CX182" s="104"/>
      <c r="CY182" s="104"/>
      <c r="CZ182" s="104"/>
      <c r="DA182" s="104"/>
      <c r="DB182" s="104"/>
      <c r="DC182" s="104"/>
      <c r="DD182" s="104"/>
      <c r="DE182" s="104"/>
      <c r="DF182" s="104"/>
      <c r="DG182" s="104"/>
      <c r="DH182" s="104"/>
      <c r="DI182" s="104"/>
      <c r="DJ182" s="104"/>
      <c r="DK182" s="104"/>
      <c r="DL182" s="104"/>
      <c r="DM182" s="104"/>
      <c r="DN182" s="104"/>
      <c r="DO182" s="104"/>
      <c r="DP182" s="104"/>
      <c r="DQ182" s="104"/>
      <c r="DR182" s="104"/>
      <c r="DS182" s="104"/>
      <c r="DT182" s="104"/>
      <c r="DU182" s="104"/>
      <c r="DV182" s="104"/>
      <c r="DW182" s="104"/>
      <c r="DX182" s="104"/>
      <c r="DY182" s="104"/>
      <c r="DZ182" s="104"/>
      <c r="EA182" s="104"/>
      <c r="EB182" s="104"/>
      <c r="EC182" s="104"/>
      <c r="ED182" s="104"/>
      <c r="EE182" s="104"/>
      <c r="EF182" s="104"/>
      <c r="EG182" s="104"/>
      <c r="EH182" s="104"/>
      <c r="EI182" s="104"/>
      <c r="EJ182" s="104"/>
      <c r="EK182" s="104"/>
      <c r="EL182" s="104"/>
      <c r="EM182" s="104"/>
      <c r="EN182" s="104"/>
      <c r="EO182" s="104"/>
      <c r="EP182" s="104"/>
      <c r="EQ182" s="104"/>
      <c r="ER182" s="104"/>
      <c r="ES182" s="104"/>
      <c r="ET182" s="104"/>
      <c r="EU182" s="104"/>
      <c r="EV182" s="104"/>
      <c r="EW182" s="104"/>
      <c r="EX182" s="104"/>
      <c r="EY182" s="104"/>
      <c r="EZ182" s="104"/>
      <c r="FA182" s="104"/>
      <c r="FB182" s="104"/>
      <c r="FC182" s="104"/>
      <c r="FD182" s="104"/>
      <c r="FE182" s="104"/>
      <c r="FF182" s="104"/>
      <c r="FG182" s="104"/>
      <c r="FH182" s="104"/>
      <c r="FI182" s="104"/>
      <c r="FJ182" s="104"/>
      <c r="FK182" s="104"/>
      <c r="FL182" s="104"/>
      <c r="FM182" s="104"/>
      <c r="FN182" s="104"/>
      <c r="FO182" s="104"/>
      <c r="FQ182" s="3"/>
      <c r="FR182" s="3"/>
      <c r="FS182" s="3"/>
      <c r="FT182" s="3"/>
      <c r="FU182" s="3"/>
      <c r="FV182" s="3"/>
      <c r="FW182" s="3"/>
      <c r="FX182" s="3"/>
      <c r="FY182" s="3"/>
      <c r="FZ182" s="3"/>
      <c r="GA182" s="3"/>
      <c r="GB182" s="3"/>
      <c r="GC182" s="3"/>
      <c r="GD182" s="3"/>
      <c r="GE182" s="3"/>
      <c r="GF182" s="3"/>
      <c r="GG182" s="3"/>
      <c r="GH182" s="3"/>
      <c r="GI182" s="3"/>
      <c r="GJ182" s="3"/>
      <c r="GK182" s="3"/>
      <c r="GL182" s="3"/>
      <c r="GM182" s="3"/>
      <c r="GN182" s="3"/>
    </row>
    <row r="183" spans="1:196" s="10" customFormat="1" x14ac:dyDescent="0.2">
      <c r="A183" s="3"/>
      <c r="B183" s="3"/>
      <c r="C183" s="104"/>
      <c r="D183" s="104"/>
      <c r="E183" s="104"/>
      <c r="F183" s="104"/>
      <c r="G183" s="104"/>
      <c r="H183" s="104"/>
      <c r="I183" s="104"/>
      <c r="J183" s="104"/>
      <c r="K183" s="104"/>
      <c r="L183" s="104"/>
      <c r="M183" s="104"/>
      <c r="N183" s="104"/>
      <c r="O183" s="104"/>
      <c r="P183" s="104"/>
      <c r="Q183" s="104"/>
      <c r="R183" s="104"/>
      <c r="S183" s="104"/>
      <c r="T183" s="104"/>
      <c r="U183" s="104"/>
      <c r="V183" s="104"/>
      <c r="W183" s="104"/>
      <c r="X183" s="104"/>
      <c r="Y183" s="104"/>
      <c r="Z183" s="104"/>
      <c r="AA183" s="104"/>
      <c r="AB183" s="104"/>
      <c r="AC183" s="104"/>
      <c r="AD183" s="104"/>
      <c r="AE183" s="104"/>
      <c r="AF183" s="104"/>
      <c r="AG183" s="104"/>
      <c r="AH183" s="104"/>
      <c r="AI183" s="104"/>
      <c r="AJ183" s="104"/>
      <c r="AK183" s="104"/>
      <c r="AL183" s="104"/>
      <c r="AM183" s="104"/>
      <c r="AN183" s="104"/>
      <c r="AO183" s="104"/>
      <c r="AP183" s="104"/>
      <c r="AQ183" s="104"/>
      <c r="AR183" s="104"/>
      <c r="AS183" s="104"/>
      <c r="AT183" s="104"/>
      <c r="AU183" s="104"/>
      <c r="AV183" s="104"/>
      <c r="AW183" s="104"/>
      <c r="AX183" s="104"/>
      <c r="AY183" s="104"/>
      <c r="AZ183" s="104"/>
      <c r="BA183" s="104"/>
      <c r="BB183" s="104"/>
      <c r="BC183" s="104"/>
      <c r="BD183" s="104"/>
      <c r="BE183" s="104"/>
      <c r="BF183" s="104"/>
      <c r="BG183" s="104"/>
      <c r="BH183" s="104"/>
      <c r="BI183" s="104"/>
      <c r="BJ183" s="104"/>
      <c r="BK183" s="104"/>
      <c r="BL183" s="104"/>
      <c r="BM183" s="104"/>
      <c r="BN183" s="104"/>
      <c r="BO183" s="104"/>
      <c r="BP183" s="104"/>
      <c r="BQ183" s="104"/>
      <c r="BR183" s="104"/>
      <c r="BS183" s="104"/>
      <c r="BT183" s="104"/>
      <c r="BU183" s="104"/>
      <c r="BV183" s="104"/>
      <c r="BW183" s="104"/>
      <c r="BX183" s="105"/>
      <c r="BY183" s="105"/>
      <c r="BZ183" s="105"/>
      <c r="CA183" s="105"/>
      <c r="CB183" s="105"/>
      <c r="CC183" s="105"/>
      <c r="CD183" s="105"/>
      <c r="CE183" s="105"/>
      <c r="CF183" s="105"/>
      <c r="CG183" s="105"/>
      <c r="CH183" s="105"/>
      <c r="CI183" s="105"/>
      <c r="CJ183" s="105"/>
      <c r="CK183" s="105"/>
      <c r="CL183" s="106"/>
      <c r="CM183" s="105"/>
      <c r="CN183" s="105"/>
      <c r="CO183" s="105"/>
      <c r="CP183" s="105"/>
      <c r="CQ183" s="105"/>
      <c r="CR183" s="105"/>
      <c r="CS183" s="105"/>
      <c r="CT183" s="104"/>
      <c r="CU183" s="104"/>
      <c r="CV183" s="104"/>
      <c r="CW183" s="104"/>
      <c r="CX183" s="104"/>
      <c r="CY183" s="104"/>
      <c r="CZ183" s="104"/>
      <c r="DA183" s="104"/>
      <c r="DB183" s="104"/>
      <c r="DC183" s="104"/>
      <c r="DD183" s="104"/>
      <c r="DE183" s="104"/>
      <c r="DF183" s="104"/>
      <c r="DG183" s="104"/>
      <c r="DH183" s="104"/>
      <c r="DI183" s="104"/>
      <c r="DJ183" s="104"/>
      <c r="DK183" s="104"/>
      <c r="DL183" s="104"/>
      <c r="DM183" s="104"/>
      <c r="DN183" s="104"/>
      <c r="DO183" s="104"/>
      <c r="DP183" s="104"/>
      <c r="DQ183" s="104"/>
      <c r="DR183" s="104"/>
      <c r="DS183" s="104"/>
      <c r="DT183" s="104"/>
      <c r="DU183" s="104"/>
      <c r="DV183" s="104"/>
      <c r="DW183" s="104"/>
      <c r="DX183" s="104"/>
      <c r="DY183" s="104"/>
      <c r="DZ183" s="104"/>
      <c r="EA183" s="104"/>
      <c r="EB183" s="104"/>
      <c r="EC183" s="104"/>
      <c r="ED183" s="104"/>
      <c r="EE183" s="104"/>
      <c r="EF183" s="104"/>
      <c r="EG183" s="104"/>
      <c r="EH183" s="104"/>
      <c r="EI183" s="104"/>
      <c r="EJ183" s="104"/>
      <c r="EK183" s="104"/>
      <c r="EL183" s="104"/>
      <c r="EM183" s="104"/>
      <c r="EN183" s="104"/>
      <c r="EO183" s="104"/>
      <c r="EP183" s="104"/>
      <c r="EQ183" s="104"/>
      <c r="ER183" s="104"/>
      <c r="ES183" s="104"/>
      <c r="ET183" s="104"/>
      <c r="EU183" s="104"/>
      <c r="EV183" s="104"/>
      <c r="EW183" s="104"/>
      <c r="EX183" s="104"/>
      <c r="EY183" s="104"/>
      <c r="EZ183" s="104"/>
      <c r="FA183" s="104"/>
      <c r="FB183" s="104"/>
      <c r="FC183" s="104"/>
      <c r="FD183" s="104"/>
      <c r="FE183" s="104"/>
      <c r="FF183" s="104"/>
      <c r="FG183" s="104"/>
      <c r="FH183" s="104"/>
      <c r="FI183" s="104"/>
      <c r="FJ183" s="104"/>
      <c r="FK183" s="104"/>
      <c r="FL183" s="104"/>
      <c r="FM183" s="104"/>
      <c r="FN183" s="104"/>
      <c r="FO183" s="104"/>
      <c r="FQ183" s="3"/>
      <c r="FR183" s="3"/>
      <c r="FS183" s="3"/>
      <c r="FT183" s="3"/>
      <c r="FU183" s="3"/>
      <c r="FV183" s="3"/>
      <c r="FW183" s="3"/>
      <c r="FX183" s="3"/>
      <c r="FY183" s="3"/>
      <c r="FZ183" s="3"/>
      <c r="GA183" s="3"/>
      <c r="GB183" s="3"/>
      <c r="GC183" s="3"/>
      <c r="GD183" s="3"/>
      <c r="GE183" s="3"/>
      <c r="GF183" s="3"/>
      <c r="GG183" s="3"/>
      <c r="GH183" s="3"/>
      <c r="GI183" s="3"/>
      <c r="GJ183" s="3"/>
      <c r="GK183" s="3"/>
      <c r="GL183" s="3"/>
      <c r="GM183" s="3"/>
      <c r="GN183" s="3"/>
    </row>
    <row r="184" spans="1:196" s="10" customFormat="1" x14ac:dyDescent="0.2">
      <c r="A184" s="3"/>
      <c r="B184" s="3"/>
      <c r="C184" s="104"/>
      <c r="D184" s="104"/>
      <c r="E184" s="104"/>
      <c r="F184" s="104"/>
      <c r="G184" s="104"/>
      <c r="H184" s="104"/>
      <c r="I184" s="104"/>
      <c r="J184" s="104"/>
      <c r="K184" s="104"/>
      <c r="L184" s="104"/>
      <c r="M184" s="104"/>
      <c r="N184" s="104"/>
      <c r="O184" s="104"/>
      <c r="P184" s="104"/>
      <c r="Q184" s="104"/>
      <c r="R184" s="104"/>
      <c r="S184" s="104"/>
      <c r="T184" s="104"/>
      <c r="U184" s="104"/>
      <c r="V184" s="104"/>
      <c r="W184" s="104"/>
      <c r="X184" s="104"/>
      <c r="Y184" s="104"/>
      <c r="Z184" s="104"/>
      <c r="AA184" s="104"/>
      <c r="AB184" s="104"/>
      <c r="AC184" s="104"/>
      <c r="AD184" s="104"/>
      <c r="AE184" s="104"/>
      <c r="AF184" s="104"/>
      <c r="AG184" s="104"/>
      <c r="AH184" s="104"/>
      <c r="AI184" s="104"/>
      <c r="AJ184" s="104"/>
      <c r="AK184" s="104"/>
      <c r="AL184" s="104"/>
      <c r="AM184" s="104"/>
      <c r="AN184" s="104"/>
      <c r="AO184" s="104"/>
      <c r="AP184" s="104"/>
      <c r="AQ184" s="104"/>
      <c r="AR184" s="104"/>
      <c r="AS184" s="104"/>
      <c r="AT184" s="104"/>
      <c r="AU184" s="104"/>
      <c r="AV184" s="104"/>
      <c r="AW184" s="104"/>
      <c r="AX184" s="104"/>
      <c r="AY184" s="104"/>
      <c r="AZ184" s="104"/>
      <c r="BA184" s="104"/>
      <c r="BB184" s="104"/>
      <c r="BC184" s="104"/>
      <c r="BD184" s="104"/>
      <c r="BE184" s="104"/>
      <c r="BF184" s="104"/>
      <c r="BG184" s="104"/>
      <c r="BH184" s="104"/>
      <c r="BI184" s="104"/>
      <c r="BJ184" s="104"/>
      <c r="BK184" s="104"/>
      <c r="BL184" s="104"/>
      <c r="BM184" s="104"/>
      <c r="BN184" s="104"/>
      <c r="BO184" s="104"/>
      <c r="BP184" s="104"/>
      <c r="BQ184" s="104"/>
      <c r="BR184" s="104"/>
      <c r="BS184" s="104"/>
      <c r="BT184" s="104"/>
      <c r="BU184" s="104"/>
      <c r="BV184" s="104"/>
      <c r="BW184" s="104"/>
      <c r="BX184" s="105"/>
      <c r="BY184" s="105"/>
      <c r="BZ184" s="105"/>
      <c r="CA184" s="105"/>
      <c r="CB184" s="105"/>
      <c r="CC184" s="105"/>
      <c r="CD184" s="105"/>
      <c r="CE184" s="105"/>
      <c r="CF184" s="105"/>
      <c r="CG184" s="105"/>
      <c r="CH184" s="105"/>
      <c r="CI184" s="105"/>
      <c r="CJ184" s="105"/>
      <c r="CK184" s="105"/>
      <c r="CL184" s="106"/>
      <c r="CM184" s="105"/>
      <c r="CN184" s="105"/>
      <c r="CO184" s="105"/>
      <c r="CP184" s="105"/>
      <c r="CQ184" s="105"/>
      <c r="CR184" s="105"/>
      <c r="CS184" s="105"/>
      <c r="CT184" s="104"/>
      <c r="CU184" s="104"/>
      <c r="CV184" s="104"/>
      <c r="CW184" s="104"/>
      <c r="CX184" s="104"/>
      <c r="CY184" s="104"/>
      <c r="CZ184" s="104"/>
      <c r="DA184" s="104"/>
      <c r="DB184" s="104"/>
      <c r="DC184" s="104"/>
      <c r="DD184" s="104"/>
      <c r="DE184" s="104"/>
      <c r="DF184" s="104"/>
      <c r="DG184" s="104"/>
      <c r="DH184" s="104"/>
      <c r="DI184" s="104"/>
      <c r="DJ184" s="104"/>
      <c r="DK184" s="104"/>
      <c r="DL184" s="104"/>
      <c r="DM184" s="104"/>
      <c r="DN184" s="104"/>
      <c r="DO184" s="104"/>
      <c r="DP184" s="104"/>
      <c r="DQ184" s="104"/>
      <c r="DR184" s="104"/>
      <c r="DS184" s="104"/>
      <c r="DT184" s="104"/>
      <c r="DU184" s="104"/>
      <c r="DV184" s="104"/>
      <c r="DW184" s="104"/>
      <c r="DX184" s="104"/>
      <c r="DY184" s="104"/>
      <c r="DZ184" s="104"/>
      <c r="EA184" s="104"/>
      <c r="EB184" s="104"/>
      <c r="EC184" s="104"/>
      <c r="ED184" s="104"/>
      <c r="EE184" s="104"/>
      <c r="EF184" s="104"/>
      <c r="EG184" s="104"/>
      <c r="EH184" s="104"/>
      <c r="EI184" s="104"/>
      <c r="EJ184" s="104"/>
      <c r="EK184" s="104"/>
      <c r="EL184" s="104"/>
      <c r="EM184" s="104"/>
      <c r="EN184" s="104"/>
      <c r="EO184" s="104"/>
      <c r="EP184" s="104"/>
      <c r="EQ184" s="104"/>
      <c r="ER184" s="104"/>
      <c r="ES184" s="104"/>
      <c r="ET184" s="104"/>
      <c r="EU184" s="104"/>
      <c r="EV184" s="104"/>
      <c r="EW184" s="104"/>
      <c r="EX184" s="104"/>
      <c r="EY184" s="104"/>
      <c r="EZ184" s="104"/>
      <c r="FA184" s="104"/>
      <c r="FB184" s="104"/>
      <c r="FC184" s="104"/>
      <c r="FD184" s="104"/>
      <c r="FE184" s="104"/>
      <c r="FF184" s="104"/>
      <c r="FG184" s="104"/>
      <c r="FH184" s="104"/>
      <c r="FI184" s="104"/>
      <c r="FJ184" s="104"/>
      <c r="FK184" s="104"/>
      <c r="FL184" s="104"/>
      <c r="FM184" s="104"/>
      <c r="FN184" s="104"/>
      <c r="FO184" s="104"/>
      <c r="FQ184" s="3"/>
      <c r="FR184" s="3"/>
      <c r="FS184" s="3"/>
      <c r="FT184" s="3"/>
      <c r="FU184" s="3"/>
      <c r="FV184" s="3"/>
      <c r="FW184" s="3"/>
      <c r="FX184" s="3"/>
      <c r="FY184" s="3"/>
      <c r="FZ184" s="3"/>
      <c r="GA184" s="3"/>
      <c r="GB184" s="3"/>
      <c r="GC184" s="3"/>
      <c r="GD184" s="3"/>
      <c r="GE184" s="3"/>
      <c r="GF184" s="3"/>
      <c r="GG184" s="3"/>
      <c r="GH184" s="3"/>
      <c r="GI184" s="3"/>
      <c r="GJ184" s="3"/>
      <c r="GK184" s="3"/>
      <c r="GL184" s="3"/>
      <c r="GM184" s="3"/>
      <c r="GN184" s="3"/>
    </row>
    <row r="185" spans="1:196" s="10" customFormat="1" x14ac:dyDescent="0.2">
      <c r="A185" s="3"/>
      <c r="B185" s="3"/>
      <c r="C185" s="104"/>
      <c r="D185" s="104"/>
      <c r="E185" s="104"/>
      <c r="F185" s="104"/>
      <c r="G185" s="104"/>
      <c r="H185" s="104"/>
      <c r="I185" s="104"/>
      <c r="J185" s="104"/>
      <c r="K185" s="104"/>
      <c r="L185" s="104"/>
      <c r="M185" s="104"/>
      <c r="N185" s="104"/>
      <c r="O185" s="104"/>
      <c r="P185" s="104"/>
      <c r="Q185" s="104"/>
      <c r="R185" s="104"/>
      <c r="S185" s="104"/>
      <c r="T185" s="104"/>
      <c r="U185" s="104"/>
      <c r="V185" s="104"/>
      <c r="W185" s="104"/>
      <c r="X185" s="104"/>
      <c r="Y185" s="104"/>
      <c r="Z185" s="104"/>
      <c r="AA185" s="104"/>
      <c r="AB185" s="104"/>
      <c r="AC185" s="104"/>
      <c r="AD185" s="104"/>
      <c r="AE185" s="104"/>
      <c r="AF185" s="104"/>
      <c r="AG185" s="104"/>
      <c r="AH185" s="104"/>
      <c r="AI185" s="104"/>
      <c r="AJ185" s="104"/>
      <c r="AK185" s="104"/>
      <c r="AL185" s="104"/>
      <c r="AM185" s="104"/>
      <c r="AN185" s="104"/>
      <c r="AO185" s="104"/>
      <c r="AP185" s="104"/>
      <c r="AQ185" s="104"/>
      <c r="AR185" s="104"/>
      <c r="AS185" s="104"/>
      <c r="AT185" s="104"/>
      <c r="AU185" s="104"/>
      <c r="AV185" s="104"/>
      <c r="AW185" s="104"/>
      <c r="AX185" s="104"/>
      <c r="AY185" s="104"/>
      <c r="AZ185" s="104"/>
      <c r="BA185" s="104"/>
      <c r="BB185" s="104"/>
      <c r="BC185" s="104"/>
      <c r="BD185" s="104"/>
      <c r="BE185" s="104"/>
      <c r="BF185" s="104"/>
      <c r="BG185" s="104"/>
      <c r="BH185" s="104"/>
      <c r="BI185" s="104"/>
      <c r="BJ185" s="104"/>
      <c r="BK185" s="104"/>
      <c r="BL185" s="104"/>
      <c r="BM185" s="104"/>
      <c r="BN185" s="104"/>
      <c r="BO185" s="104"/>
      <c r="BP185" s="104"/>
      <c r="BQ185" s="104"/>
      <c r="BR185" s="104"/>
      <c r="BS185" s="104"/>
      <c r="BT185" s="104"/>
      <c r="BU185" s="104"/>
      <c r="BV185" s="104"/>
      <c r="BW185" s="104"/>
      <c r="BX185" s="105"/>
      <c r="BY185" s="105"/>
      <c r="BZ185" s="105"/>
      <c r="CA185" s="105"/>
      <c r="CB185" s="105"/>
      <c r="CC185" s="105"/>
      <c r="CD185" s="105"/>
      <c r="CE185" s="105"/>
      <c r="CF185" s="105"/>
      <c r="CG185" s="105"/>
      <c r="CH185" s="105"/>
      <c r="CI185" s="105"/>
      <c r="CJ185" s="105"/>
      <c r="CK185" s="105"/>
      <c r="CL185" s="106"/>
      <c r="CM185" s="105"/>
      <c r="CN185" s="105"/>
      <c r="CO185" s="105"/>
      <c r="CP185" s="105"/>
      <c r="CQ185" s="105"/>
      <c r="CR185" s="105"/>
      <c r="CS185" s="105"/>
      <c r="CT185" s="104"/>
      <c r="CU185" s="104"/>
      <c r="CV185" s="104"/>
      <c r="CW185" s="104"/>
      <c r="CX185" s="104"/>
      <c r="CY185" s="104"/>
      <c r="CZ185" s="104"/>
      <c r="DA185" s="104"/>
      <c r="DB185" s="104"/>
      <c r="DC185" s="104"/>
      <c r="DD185" s="104"/>
      <c r="DE185" s="104"/>
      <c r="DF185" s="104"/>
      <c r="DG185" s="104"/>
      <c r="DH185" s="104"/>
      <c r="DI185" s="104"/>
      <c r="DJ185" s="104"/>
      <c r="DK185" s="104"/>
      <c r="DL185" s="104"/>
      <c r="DM185" s="104"/>
      <c r="DN185" s="104"/>
      <c r="DO185" s="104"/>
      <c r="DP185" s="104"/>
      <c r="DQ185" s="104"/>
      <c r="DR185" s="104"/>
      <c r="DS185" s="104"/>
      <c r="DT185" s="104"/>
      <c r="DU185" s="104"/>
      <c r="DV185" s="104"/>
      <c r="DW185" s="104"/>
      <c r="DX185" s="104"/>
      <c r="DY185" s="104"/>
      <c r="DZ185" s="104"/>
      <c r="EA185" s="104"/>
      <c r="EB185" s="104"/>
      <c r="EC185" s="104"/>
      <c r="ED185" s="104"/>
      <c r="EE185" s="104"/>
      <c r="EF185" s="104"/>
      <c r="EG185" s="104"/>
      <c r="EH185" s="104"/>
      <c r="EI185" s="104"/>
      <c r="EJ185" s="104"/>
      <c r="EK185" s="104"/>
      <c r="EL185" s="104"/>
      <c r="EM185" s="104"/>
      <c r="EN185" s="104"/>
      <c r="EO185" s="104"/>
      <c r="EP185" s="104"/>
      <c r="EQ185" s="104"/>
      <c r="ER185" s="104"/>
      <c r="ES185" s="104"/>
      <c r="ET185" s="104"/>
      <c r="EU185" s="104"/>
      <c r="EV185" s="104"/>
      <c r="EW185" s="104"/>
      <c r="EX185" s="104"/>
      <c r="EY185" s="104"/>
      <c r="EZ185" s="104"/>
      <c r="FA185" s="104"/>
      <c r="FB185" s="104"/>
      <c r="FC185" s="104"/>
      <c r="FD185" s="104"/>
      <c r="FE185" s="104"/>
      <c r="FF185" s="104"/>
      <c r="FG185" s="104"/>
      <c r="FH185" s="104"/>
      <c r="FI185" s="104"/>
      <c r="FJ185" s="104"/>
      <c r="FK185" s="104"/>
      <c r="FL185" s="104"/>
      <c r="FM185" s="104"/>
      <c r="FN185" s="104"/>
      <c r="FO185" s="104"/>
      <c r="FQ185" s="3"/>
      <c r="FR185" s="3"/>
      <c r="FS185" s="3"/>
      <c r="FT185" s="3"/>
      <c r="FU185" s="3"/>
      <c r="FV185" s="3"/>
      <c r="FW185" s="3"/>
      <c r="FX185" s="3"/>
      <c r="FY185" s="3"/>
      <c r="FZ185" s="3"/>
      <c r="GA185" s="3"/>
      <c r="GB185" s="3"/>
      <c r="GC185" s="3"/>
      <c r="GD185" s="3"/>
      <c r="GE185" s="3"/>
      <c r="GF185" s="3"/>
      <c r="GG185" s="3"/>
      <c r="GH185" s="3"/>
      <c r="GI185" s="3"/>
      <c r="GJ185" s="3"/>
      <c r="GK185" s="3"/>
      <c r="GL185" s="3"/>
      <c r="GM185" s="3"/>
      <c r="GN185" s="3"/>
    </row>
    <row r="186" spans="1:196" s="10" customFormat="1" x14ac:dyDescent="0.2">
      <c r="A186" s="3"/>
      <c r="B186" s="3"/>
      <c r="C186" s="104"/>
      <c r="D186" s="104"/>
      <c r="E186" s="104"/>
      <c r="F186" s="104"/>
      <c r="G186" s="104"/>
      <c r="H186" s="104"/>
      <c r="I186" s="104"/>
      <c r="J186" s="104"/>
      <c r="K186" s="104"/>
      <c r="L186" s="104"/>
      <c r="M186" s="104"/>
      <c r="N186" s="104"/>
      <c r="O186" s="104"/>
      <c r="P186" s="104"/>
      <c r="Q186" s="104"/>
      <c r="R186" s="104"/>
      <c r="S186" s="104"/>
      <c r="T186" s="104"/>
      <c r="U186" s="104"/>
      <c r="V186" s="104"/>
      <c r="W186" s="104"/>
      <c r="X186" s="104"/>
      <c r="Y186" s="104"/>
      <c r="Z186" s="104"/>
      <c r="AA186" s="104"/>
      <c r="AB186" s="104"/>
      <c r="AC186" s="104"/>
      <c r="AD186" s="104"/>
      <c r="AE186" s="104"/>
      <c r="AF186" s="104"/>
      <c r="AG186" s="104"/>
      <c r="AH186" s="104"/>
      <c r="AI186" s="104"/>
      <c r="AJ186" s="104"/>
      <c r="AK186" s="104"/>
      <c r="AL186" s="104"/>
      <c r="AM186" s="104"/>
      <c r="AN186" s="104"/>
      <c r="AO186" s="104"/>
      <c r="AP186" s="104"/>
      <c r="AQ186" s="104"/>
      <c r="AR186" s="104"/>
      <c r="AS186" s="104"/>
      <c r="AT186" s="104"/>
      <c r="AU186" s="104"/>
      <c r="AV186" s="104"/>
      <c r="AW186" s="104"/>
      <c r="AX186" s="104"/>
      <c r="AY186" s="104"/>
      <c r="AZ186" s="104"/>
      <c r="BA186" s="104"/>
      <c r="BB186" s="104"/>
      <c r="BC186" s="104"/>
      <c r="BD186" s="104"/>
      <c r="BE186" s="104"/>
      <c r="BF186" s="104"/>
      <c r="BG186" s="104"/>
      <c r="BH186" s="104"/>
      <c r="BI186" s="104"/>
      <c r="BJ186" s="104"/>
      <c r="BK186" s="104"/>
      <c r="BL186" s="104"/>
      <c r="BM186" s="104"/>
      <c r="BN186" s="104"/>
      <c r="BO186" s="104"/>
      <c r="BP186" s="104"/>
      <c r="BQ186" s="104"/>
      <c r="BR186" s="104"/>
      <c r="BS186" s="104"/>
      <c r="BT186" s="104"/>
      <c r="BU186" s="104"/>
      <c r="BV186" s="104"/>
      <c r="BW186" s="104"/>
      <c r="BX186" s="105"/>
      <c r="BY186" s="105"/>
      <c r="BZ186" s="105"/>
      <c r="CA186" s="105"/>
      <c r="CB186" s="105"/>
      <c r="CC186" s="105"/>
      <c r="CD186" s="105"/>
      <c r="CE186" s="105"/>
      <c r="CF186" s="105"/>
      <c r="CG186" s="105"/>
      <c r="CH186" s="105"/>
      <c r="CI186" s="105"/>
      <c r="CJ186" s="105"/>
      <c r="CK186" s="105"/>
      <c r="CL186" s="106"/>
      <c r="CM186" s="105"/>
      <c r="CN186" s="105"/>
      <c r="CO186" s="105"/>
      <c r="CP186" s="105"/>
      <c r="CQ186" s="105"/>
      <c r="CR186" s="105"/>
      <c r="CS186" s="105"/>
      <c r="CT186" s="104"/>
      <c r="CU186" s="104"/>
      <c r="CV186" s="104"/>
      <c r="CW186" s="104"/>
      <c r="CX186" s="104"/>
      <c r="CY186" s="104"/>
      <c r="CZ186" s="104"/>
      <c r="DA186" s="104"/>
      <c r="DB186" s="104"/>
      <c r="DC186" s="104"/>
      <c r="DD186" s="104"/>
      <c r="DE186" s="104"/>
      <c r="DF186" s="104"/>
      <c r="DG186" s="104"/>
      <c r="DH186" s="104"/>
      <c r="DI186" s="104"/>
      <c r="DJ186" s="104"/>
      <c r="DK186" s="104"/>
      <c r="DL186" s="104"/>
      <c r="DM186" s="104"/>
      <c r="DN186" s="104"/>
      <c r="DO186" s="104"/>
      <c r="DP186" s="104"/>
      <c r="DQ186" s="104"/>
      <c r="DR186" s="104"/>
      <c r="DS186" s="104"/>
      <c r="DT186" s="104"/>
      <c r="DU186" s="104"/>
      <c r="DV186" s="104"/>
      <c r="DW186" s="104"/>
      <c r="DX186" s="104"/>
      <c r="DY186" s="104"/>
      <c r="DZ186" s="104"/>
      <c r="EA186" s="104"/>
      <c r="EB186" s="104"/>
      <c r="EC186" s="104"/>
      <c r="ED186" s="104"/>
      <c r="EE186" s="104"/>
      <c r="EF186" s="104"/>
      <c r="EG186" s="104"/>
      <c r="EH186" s="104"/>
      <c r="EI186" s="104"/>
      <c r="EJ186" s="104"/>
      <c r="EK186" s="104"/>
      <c r="EL186" s="104"/>
      <c r="EM186" s="104"/>
      <c r="EN186" s="104"/>
      <c r="EO186" s="104"/>
      <c r="EP186" s="104"/>
      <c r="EQ186" s="104"/>
      <c r="ER186" s="104"/>
      <c r="ES186" s="104"/>
      <c r="ET186" s="104"/>
      <c r="EU186" s="104"/>
      <c r="EV186" s="104"/>
      <c r="EW186" s="104"/>
      <c r="EX186" s="104"/>
      <c r="EY186" s="104"/>
      <c r="EZ186" s="104"/>
      <c r="FA186" s="104"/>
      <c r="FB186" s="104"/>
      <c r="FC186" s="104"/>
      <c r="FD186" s="104"/>
      <c r="FE186" s="104"/>
      <c r="FF186" s="104"/>
      <c r="FG186" s="104"/>
      <c r="FH186" s="104"/>
      <c r="FI186" s="104"/>
      <c r="FJ186" s="104"/>
      <c r="FK186" s="104"/>
      <c r="FL186" s="104"/>
      <c r="FM186" s="104"/>
      <c r="FN186" s="104"/>
      <c r="FO186" s="104"/>
      <c r="FQ186" s="3"/>
      <c r="FR186" s="3"/>
      <c r="FS186" s="3"/>
      <c r="FT186" s="3"/>
      <c r="FU186" s="3"/>
      <c r="FV186" s="3"/>
      <c r="FW186" s="3"/>
      <c r="FX186" s="3"/>
      <c r="FY186" s="3"/>
      <c r="FZ186" s="3"/>
      <c r="GA186" s="3"/>
      <c r="GB186" s="3"/>
      <c r="GC186" s="3"/>
      <c r="GD186" s="3"/>
      <c r="GE186" s="3"/>
      <c r="GF186" s="3"/>
      <c r="GG186" s="3"/>
      <c r="GH186" s="3"/>
      <c r="GI186" s="3"/>
      <c r="GJ186" s="3"/>
      <c r="GK186" s="3"/>
      <c r="GL186" s="3"/>
      <c r="GM186" s="3"/>
      <c r="GN186" s="3"/>
    </row>
    <row r="187" spans="1:196" s="10" customFormat="1" x14ac:dyDescent="0.2">
      <c r="A187" s="3"/>
      <c r="B187" s="3"/>
      <c r="C187" s="104"/>
      <c r="D187" s="104"/>
      <c r="E187" s="104"/>
      <c r="F187" s="104"/>
      <c r="G187" s="104"/>
      <c r="H187" s="104"/>
      <c r="I187" s="104"/>
      <c r="J187" s="104"/>
      <c r="K187" s="104"/>
      <c r="L187" s="104"/>
      <c r="M187" s="104"/>
      <c r="N187" s="104"/>
      <c r="O187" s="104"/>
      <c r="P187" s="104"/>
      <c r="Q187" s="104"/>
      <c r="R187" s="104"/>
      <c r="S187" s="104"/>
      <c r="T187" s="104"/>
      <c r="U187" s="104"/>
      <c r="V187" s="104"/>
      <c r="W187" s="104"/>
      <c r="X187" s="104"/>
      <c r="Y187" s="104"/>
      <c r="Z187" s="104"/>
      <c r="AA187" s="104"/>
      <c r="AB187" s="104"/>
      <c r="AC187" s="104"/>
      <c r="AD187" s="104"/>
      <c r="AE187" s="104"/>
      <c r="AF187" s="104"/>
      <c r="AG187" s="104"/>
      <c r="AH187" s="104"/>
      <c r="AI187" s="104"/>
      <c r="AJ187" s="104"/>
      <c r="AK187" s="104"/>
      <c r="AL187" s="104"/>
      <c r="AM187" s="104"/>
      <c r="AN187" s="104"/>
      <c r="AO187" s="104"/>
      <c r="AP187" s="104"/>
      <c r="AQ187" s="104"/>
      <c r="AR187" s="104"/>
      <c r="AS187" s="104"/>
      <c r="AT187" s="104"/>
      <c r="AU187" s="104"/>
      <c r="AV187" s="104"/>
      <c r="AW187" s="104"/>
      <c r="AX187" s="104"/>
      <c r="AY187" s="104"/>
      <c r="AZ187" s="104"/>
      <c r="BA187" s="104"/>
      <c r="BB187" s="104"/>
      <c r="BC187" s="104"/>
      <c r="BD187" s="104"/>
      <c r="BE187" s="104"/>
      <c r="BF187" s="104"/>
      <c r="BG187" s="104"/>
      <c r="BH187" s="104"/>
      <c r="BI187" s="104"/>
      <c r="BJ187" s="104"/>
      <c r="BK187" s="104"/>
      <c r="BL187" s="104"/>
      <c r="BM187" s="104"/>
      <c r="BN187" s="104"/>
      <c r="BO187" s="104"/>
      <c r="BP187" s="104"/>
      <c r="BQ187" s="104"/>
      <c r="BR187" s="104"/>
      <c r="BS187" s="104"/>
      <c r="BT187" s="104"/>
      <c r="BU187" s="104"/>
      <c r="BV187" s="104"/>
      <c r="BW187" s="104"/>
      <c r="BX187" s="105"/>
      <c r="BY187" s="105"/>
      <c r="BZ187" s="105"/>
      <c r="CA187" s="105"/>
      <c r="CB187" s="105"/>
      <c r="CC187" s="105"/>
      <c r="CD187" s="105"/>
      <c r="CE187" s="105"/>
      <c r="CF187" s="105"/>
      <c r="CG187" s="105"/>
      <c r="CH187" s="105"/>
      <c r="CI187" s="105"/>
      <c r="CJ187" s="105"/>
      <c r="CK187" s="105"/>
      <c r="CL187" s="106"/>
      <c r="CM187" s="105"/>
      <c r="CN187" s="105"/>
      <c r="CO187" s="105"/>
      <c r="CP187" s="105"/>
      <c r="CQ187" s="105"/>
      <c r="CR187" s="105"/>
      <c r="CS187" s="105"/>
      <c r="CT187" s="104"/>
      <c r="CU187" s="104"/>
      <c r="CV187" s="104"/>
      <c r="CW187" s="104"/>
      <c r="CX187" s="104"/>
      <c r="CY187" s="104"/>
      <c r="CZ187" s="104"/>
      <c r="DA187" s="104"/>
      <c r="DB187" s="104"/>
      <c r="DC187" s="104"/>
      <c r="DD187" s="104"/>
      <c r="DE187" s="104"/>
      <c r="DF187" s="104"/>
      <c r="DG187" s="104"/>
      <c r="DH187" s="104"/>
      <c r="DI187" s="104"/>
      <c r="DJ187" s="104"/>
      <c r="DK187" s="104"/>
      <c r="DL187" s="104"/>
      <c r="DM187" s="104"/>
      <c r="DN187" s="104"/>
      <c r="DO187" s="104"/>
      <c r="DP187" s="104"/>
      <c r="DQ187" s="104"/>
      <c r="DR187" s="104"/>
      <c r="DS187" s="104"/>
      <c r="DT187" s="104"/>
      <c r="DU187" s="104"/>
      <c r="DV187" s="104"/>
      <c r="DW187" s="104"/>
      <c r="DX187" s="104"/>
      <c r="DY187" s="104"/>
      <c r="DZ187" s="104"/>
      <c r="EA187" s="104"/>
      <c r="EB187" s="104"/>
      <c r="EC187" s="104"/>
      <c r="ED187" s="104"/>
      <c r="EE187" s="104"/>
      <c r="EF187" s="104"/>
      <c r="EG187" s="104"/>
      <c r="EH187" s="104"/>
      <c r="EI187" s="104"/>
      <c r="EJ187" s="104"/>
      <c r="EK187" s="104"/>
      <c r="EL187" s="104"/>
      <c r="EM187" s="104"/>
      <c r="EN187" s="104"/>
      <c r="EO187" s="104"/>
      <c r="EP187" s="104"/>
      <c r="EQ187" s="104"/>
      <c r="ER187" s="104"/>
      <c r="ES187" s="104"/>
      <c r="ET187" s="104"/>
      <c r="EU187" s="104"/>
      <c r="EV187" s="104"/>
      <c r="EW187" s="104"/>
      <c r="EX187" s="104"/>
      <c r="EY187" s="104"/>
      <c r="EZ187" s="104"/>
      <c r="FA187" s="104"/>
      <c r="FB187" s="104"/>
      <c r="FC187" s="104"/>
      <c r="FD187" s="104"/>
      <c r="FE187" s="104"/>
      <c r="FF187" s="104"/>
      <c r="FG187" s="104"/>
      <c r="FH187" s="104"/>
      <c r="FI187" s="104"/>
      <c r="FJ187" s="104"/>
      <c r="FK187" s="104"/>
      <c r="FL187" s="104"/>
      <c r="FM187" s="104"/>
      <c r="FN187" s="104"/>
      <c r="FO187" s="104"/>
      <c r="FQ187" s="3"/>
      <c r="FR187" s="3"/>
      <c r="FS187" s="3"/>
      <c r="FT187" s="3"/>
      <c r="FU187" s="3"/>
      <c r="FV187" s="3"/>
      <c r="FW187" s="3"/>
      <c r="FX187" s="3"/>
      <c r="FY187" s="3"/>
      <c r="FZ187" s="3"/>
      <c r="GA187" s="3"/>
      <c r="GB187" s="3"/>
      <c r="GC187" s="3"/>
      <c r="GD187" s="3"/>
      <c r="GE187" s="3"/>
      <c r="GF187" s="3"/>
      <c r="GG187" s="3"/>
      <c r="GH187" s="3"/>
      <c r="GI187" s="3"/>
      <c r="GJ187" s="3"/>
      <c r="GK187" s="3"/>
      <c r="GL187" s="3"/>
      <c r="GM187" s="3"/>
      <c r="GN187" s="3"/>
    </row>
    <row r="188" spans="1:196" s="10" customFormat="1" x14ac:dyDescent="0.2">
      <c r="A188" s="3"/>
      <c r="B188" s="3"/>
      <c r="C188" s="104"/>
      <c r="D188" s="104"/>
      <c r="E188" s="104"/>
      <c r="F188" s="104"/>
      <c r="G188" s="104"/>
      <c r="H188" s="104"/>
      <c r="I188" s="104"/>
      <c r="J188" s="104"/>
      <c r="K188" s="104"/>
      <c r="L188" s="104"/>
      <c r="M188" s="104"/>
      <c r="N188" s="104"/>
      <c r="O188" s="104"/>
      <c r="P188" s="104"/>
      <c r="Q188" s="104"/>
      <c r="R188" s="104"/>
      <c r="S188" s="104"/>
      <c r="T188" s="104"/>
      <c r="U188" s="104"/>
      <c r="V188" s="104"/>
      <c r="W188" s="104"/>
      <c r="X188" s="104"/>
      <c r="Y188" s="104"/>
      <c r="Z188" s="104"/>
      <c r="AA188" s="104"/>
      <c r="AB188" s="104"/>
      <c r="AC188" s="104"/>
      <c r="AD188" s="104"/>
      <c r="AE188" s="104"/>
      <c r="AF188" s="104"/>
      <c r="AG188" s="104"/>
      <c r="AH188" s="104"/>
      <c r="AI188" s="104"/>
      <c r="AJ188" s="104"/>
      <c r="AK188" s="104"/>
      <c r="AL188" s="104"/>
      <c r="AM188" s="104"/>
      <c r="AN188" s="104"/>
      <c r="AO188" s="104"/>
      <c r="AP188" s="104"/>
      <c r="AQ188" s="104"/>
      <c r="AR188" s="104"/>
      <c r="AS188" s="104"/>
      <c r="AT188" s="104"/>
      <c r="AU188" s="104"/>
      <c r="AV188" s="104"/>
      <c r="AW188" s="104"/>
      <c r="AX188" s="104"/>
      <c r="AY188" s="104"/>
      <c r="AZ188" s="104"/>
      <c r="BA188" s="104"/>
      <c r="BB188" s="104"/>
      <c r="BC188" s="104"/>
      <c r="BD188" s="104"/>
      <c r="BE188" s="104"/>
      <c r="BF188" s="104"/>
      <c r="BG188" s="104"/>
      <c r="BH188" s="104"/>
      <c r="BI188" s="104"/>
      <c r="BJ188" s="104"/>
      <c r="BK188" s="104"/>
      <c r="BL188" s="104"/>
      <c r="BM188" s="104"/>
      <c r="BN188" s="104"/>
      <c r="BO188" s="104"/>
      <c r="BP188" s="104"/>
      <c r="BQ188" s="104"/>
      <c r="BR188" s="104"/>
      <c r="BS188" s="104"/>
      <c r="BT188" s="104"/>
      <c r="BU188" s="104"/>
      <c r="BV188" s="104"/>
      <c r="BW188" s="104"/>
      <c r="BX188" s="105"/>
      <c r="BY188" s="105"/>
      <c r="BZ188" s="105"/>
      <c r="CA188" s="105"/>
      <c r="CB188" s="105"/>
      <c r="CC188" s="105"/>
      <c r="CD188" s="105"/>
      <c r="CE188" s="105"/>
      <c r="CF188" s="105"/>
      <c r="CG188" s="105"/>
      <c r="CH188" s="105"/>
      <c r="CI188" s="105"/>
      <c r="CJ188" s="105"/>
      <c r="CK188" s="105"/>
      <c r="CL188" s="106"/>
      <c r="CM188" s="105"/>
      <c r="CN188" s="105"/>
      <c r="CO188" s="105"/>
      <c r="CP188" s="105"/>
      <c r="CQ188" s="105"/>
      <c r="CR188" s="105"/>
      <c r="CS188" s="105"/>
      <c r="CT188" s="104"/>
      <c r="CU188" s="104"/>
      <c r="CV188" s="104"/>
      <c r="CW188" s="104"/>
      <c r="CX188" s="104"/>
      <c r="CY188" s="104"/>
      <c r="CZ188" s="104"/>
      <c r="DA188" s="104"/>
      <c r="DB188" s="104"/>
      <c r="DC188" s="104"/>
      <c r="DD188" s="104"/>
      <c r="DE188" s="104"/>
      <c r="DF188" s="104"/>
      <c r="DG188" s="104"/>
      <c r="DH188" s="104"/>
      <c r="DI188" s="104"/>
      <c r="DJ188" s="104"/>
      <c r="DK188" s="104"/>
      <c r="DL188" s="104"/>
      <c r="DM188" s="104"/>
      <c r="DN188" s="104"/>
      <c r="DO188" s="104"/>
      <c r="DP188" s="104"/>
      <c r="DQ188" s="104"/>
      <c r="DR188" s="104"/>
      <c r="DS188" s="104"/>
      <c r="DT188" s="104"/>
      <c r="DU188" s="104"/>
      <c r="DV188" s="104"/>
      <c r="DW188" s="104"/>
      <c r="DX188" s="104"/>
      <c r="DY188" s="104"/>
      <c r="DZ188" s="104"/>
      <c r="EA188" s="104"/>
      <c r="EB188" s="104"/>
      <c r="EC188" s="104"/>
      <c r="ED188" s="104"/>
      <c r="EE188" s="104"/>
      <c r="EF188" s="104"/>
      <c r="EG188" s="104"/>
      <c r="EH188" s="104"/>
      <c r="EI188" s="104"/>
      <c r="EJ188" s="104"/>
      <c r="EK188" s="104"/>
      <c r="EL188" s="104"/>
      <c r="EM188" s="104"/>
      <c r="EN188" s="104"/>
      <c r="EO188" s="104"/>
      <c r="EP188" s="104"/>
      <c r="EQ188" s="104"/>
      <c r="ER188" s="104"/>
      <c r="ES188" s="104"/>
      <c r="ET188" s="104"/>
      <c r="EU188" s="104"/>
      <c r="EV188" s="104"/>
      <c r="EW188" s="104"/>
      <c r="EX188" s="104"/>
      <c r="EY188" s="104"/>
      <c r="EZ188" s="104"/>
      <c r="FA188" s="104"/>
      <c r="FB188" s="104"/>
      <c r="FC188" s="104"/>
      <c r="FD188" s="104"/>
      <c r="FE188" s="104"/>
      <c r="FF188" s="104"/>
      <c r="FG188" s="104"/>
      <c r="FH188" s="104"/>
      <c r="FI188" s="104"/>
      <c r="FJ188" s="104"/>
      <c r="FK188" s="104"/>
      <c r="FL188" s="104"/>
      <c r="FM188" s="104"/>
      <c r="FN188" s="104"/>
      <c r="FO188" s="104"/>
      <c r="FQ188" s="3"/>
      <c r="FR188" s="3"/>
      <c r="FS188" s="3"/>
      <c r="FT188" s="3"/>
      <c r="FU188" s="3"/>
      <c r="FV188" s="3"/>
      <c r="FW188" s="3"/>
      <c r="FX188" s="3"/>
      <c r="FY188" s="3"/>
      <c r="FZ188" s="3"/>
      <c r="GA188" s="3"/>
      <c r="GB188" s="3"/>
      <c r="GC188" s="3"/>
      <c r="GD188" s="3"/>
      <c r="GE188" s="3"/>
      <c r="GF188" s="3"/>
      <c r="GG188" s="3"/>
      <c r="GH188" s="3"/>
      <c r="GI188" s="3"/>
      <c r="GJ188" s="3"/>
      <c r="GK188" s="3"/>
      <c r="GL188" s="3"/>
      <c r="GM188" s="3"/>
      <c r="GN188" s="3"/>
    </row>
    <row r="189" spans="1:196" s="10" customFormat="1" x14ac:dyDescent="0.2">
      <c r="A189" s="3"/>
      <c r="B189" s="3"/>
      <c r="C189" s="104"/>
      <c r="D189" s="104"/>
      <c r="E189" s="104"/>
      <c r="F189" s="104"/>
      <c r="G189" s="104"/>
      <c r="H189" s="104"/>
      <c r="I189" s="104"/>
      <c r="J189" s="104"/>
      <c r="K189" s="104"/>
      <c r="L189" s="104"/>
      <c r="M189" s="104"/>
      <c r="N189" s="104"/>
      <c r="O189" s="104"/>
      <c r="P189" s="104"/>
      <c r="Q189" s="104"/>
      <c r="R189" s="104"/>
      <c r="S189" s="104"/>
      <c r="T189" s="104"/>
      <c r="U189" s="104"/>
      <c r="V189" s="104"/>
      <c r="W189" s="104"/>
      <c r="X189" s="104"/>
      <c r="Y189" s="104"/>
      <c r="Z189" s="104"/>
      <c r="AA189" s="104"/>
      <c r="AB189" s="104"/>
      <c r="AC189" s="104"/>
      <c r="AD189" s="104"/>
      <c r="AE189" s="104"/>
      <c r="AF189" s="104"/>
      <c r="AG189" s="104"/>
      <c r="AH189" s="104"/>
      <c r="AI189" s="104"/>
      <c r="AJ189" s="104"/>
      <c r="AK189" s="104"/>
      <c r="AL189" s="104"/>
      <c r="AM189" s="104"/>
      <c r="AN189" s="104"/>
      <c r="AO189" s="104"/>
      <c r="AP189" s="104"/>
      <c r="AQ189" s="104"/>
      <c r="AR189" s="104"/>
      <c r="AS189" s="104"/>
      <c r="AT189" s="104"/>
      <c r="AU189" s="104"/>
      <c r="AV189" s="104"/>
      <c r="AW189" s="104"/>
      <c r="AX189" s="104"/>
      <c r="AY189" s="104"/>
      <c r="AZ189" s="104"/>
      <c r="BA189" s="104"/>
      <c r="BB189" s="104"/>
      <c r="BC189" s="104"/>
      <c r="BD189" s="104"/>
      <c r="BE189" s="104"/>
      <c r="BF189" s="104"/>
      <c r="BG189" s="104"/>
      <c r="BH189" s="104"/>
      <c r="BI189" s="104"/>
      <c r="BJ189" s="104"/>
      <c r="BK189" s="104"/>
      <c r="BL189" s="104"/>
      <c r="BM189" s="104"/>
      <c r="BN189" s="104"/>
      <c r="BO189" s="104"/>
      <c r="BP189" s="104"/>
      <c r="BQ189" s="104"/>
      <c r="BR189" s="104"/>
      <c r="BS189" s="104"/>
      <c r="BT189" s="104"/>
      <c r="BU189" s="104"/>
      <c r="BV189" s="104"/>
      <c r="BW189" s="104"/>
      <c r="BX189" s="105"/>
      <c r="BY189" s="105"/>
      <c r="BZ189" s="105"/>
      <c r="CA189" s="105"/>
      <c r="CB189" s="105"/>
      <c r="CC189" s="105"/>
      <c r="CD189" s="105"/>
      <c r="CE189" s="105"/>
      <c r="CF189" s="105"/>
      <c r="CG189" s="105"/>
      <c r="CH189" s="105"/>
      <c r="CI189" s="105"/>
      <c r="CJ189" s="105"/>
      <c r="CK189" s="105"/>
      <c r="CL189" s="106"/>
      <c r="CM189" s="105"/>
      <c r="CN189" s="105"/>
      <c r="CO189" s="105"/>
      <c r="CP189" s="105"/>
      <c r="CQ189" s="105"/>
      <c r="CR189" s="105"/>
      <c r="CS189" s="105"/>
      <c r="CT189" s="104"/>
      <c r="CU189" s="104"/>
      <c r="CV189" s="104"/>
      <c r="CW189" s="104"/>
      <c r="CX189" s="104"/>
      <c r="CY189" s="104"/>
      <c r="CZ189" s="104"/>
      <c r="DA189" s="104"/>
      <c r="DB189" s="104"/>
      <c r="DC189" s="104"/>
      <c r="DD189" s="104"/>
      <c r="DE189" s="104"/>
      <c r="DF189" s="104"/>
      <c r="DG189" s="104"/>
      <c r="DH189" s="104"/>
      <c r="DI189" s="104"/>
      <c r="DJ189" s="104"/>
      <c r="DK189" s="104"/>
      <c r="DL189" s="104"/>
      <c r="DM189" s="104"/>
      <c r="DN189" s="104"/>
      <c r="DO189" s="104"/>
      <c r="DP189" s="104"/>
      <c r="DQ189" s="104"/>
      <c r="DR189" s="104"/>
      <c r="DS189" s="104"/>
      <c r="DT189" s="104"/>
      <c r="DU189" s="104"/>
      <c r="DV189" s="104"/>
      <c r="DW189" s="104"/>
      <c r="DX189" s="104"/>
      <c r="DY189" s="104"/>
      <c r="DZ189" s="104"/>
      <c r="EA189" s="104"/>
      <c r="EB189" s="104"/>
      <c r="EC189" s="104"/>
      <c r="ED189" s="104"/>
      <c r="EE189" s="104"/>
      <c r="EF189" s="104"/>
      <c r="EG189" s="104"/>
      <c r="EH189" s="104"/>
      <c r="EI189" s="104"/>
      <c r="EJ189" s="104"/>
      <c r="EK189" s="104"/>
      <c r="EL189" s="104"/>
      <c r="EM189" s="104"/>
      <c r="EN189" s="104"/>
      <c r="EO189" s="104"/>
      <c r="EP189" s="104"/>
      <c r="EQ189" s="104"/>
      <c r="ER189" s="104"/>
      <c r="ES189" s="104"/>
      <c r="ET189" s="104"/>
      <c r="EU189" s="104"/>
      <c r="EV189" s="104"/>
      <c r="EW189" s="104"/>
      <c r="EX189" s="104"/>
      <c r="EY189" s="104"/>
      <c r="EZ189" s="104"/>
      <c r="FA189" s="104"/>
      <c r="FB189" s="104"/>
      <c r="FC189" s="104"/>
      <c r="FD189" s="104"/>
      <c r="FE189" s="104"/>
      <c r="FF189" s="104"/>
      <c r="FG189" s="104"/>
      <c r="FH189" s="104"/>
      <c r="FI189" s="104"/>
      <c r="FJ189" s="104"/>
      <c r="FK189" s="104"/>
      <c r="FL189" s="104"/>
      <c r="FM189" s="104"/>
      <c r="FN189" s="104"/>
      <c r="FO189" s="104"/>
      <c r="FQ189" s="3"/>
      <c r="FR189" s="3"/>
      <c r="FS189" s="3"/>
      <c r="FT189" s="3"/>
      <c r="FU189" s="3"/>
      <c r="FV189" s="3"/>
      <c r="FW189" s="3"/>
      <c r="FX189" s="3"/>
      <c r="FY189" s="3"/>
      <c r="FZ189" s="3"/>
      <c r="GA189" s="3"/>
      <c r="GB189" s="3"/>
      <c r="GC189" s="3"/>
      <c r="GD189" s="3"/>
      <c r="GE189" s="3"/>
      <c r="GF189" s="3"/>
      <c r="GG189" s="3"/>
      <c r="GH189" s="3"/>
      <c r="GI189" s="3"/>
      <c r="GJ189" s="3"/>
      <c r="GK189" s="3"/>
      <c r="GL189" s="3"/>
      <c r="GM189" s="3"/>
      <c r="GN189" s="3"/>
    </row>
    <row r="190" spans="1:196" s="10" customFormat="1" x14ac:dyDescent="0.2">
      <c r="A190" s="3"/>
      <c r="B190" s="3"/>
      <c r="C190" s="104"/>
      <c r="D190" s="104"/>
      <c r="E190" s="104"/>
      <c r="F190" s="104"/>
      <c r="G190" s="104"/>
      <c r="H190" s="104"/>
      <c r="I190" s="104"/>
      <c r="J190" s="104"/>
      <c r="K190" s="104"/>
      <c r="L190" s="104"/>
      <c r="M190" s="104"/>
      <c r="N190" s="104"/>
      <c r="O190" s="104"/>
      <c r="P190" s="104"/>
      <c r="Q190" s="104"/>
      <c r="R190" s="104"/>
      <c r="S190" s="104"/>
      <c r="T190" s="104"/>
      <c r="U190" s="104"/>
      <c r="V190" s="104"/>
      <c r="W190" s="104"/>
      <c r="X190" s="104"/>
      <c r="Y190" s="104"/>
      <c r="Z190" s="104"/>
      <c r="AA190" s="104"/>
      <c r="AB190" s="104"/>
      <c r="AC190" s="104"/>
      <c r="AD190" s="104"/>
      <c r="AE190" s="104"/>
      <c r="AF190" s="104"/>
      <c r="AG190" s="104"/>
      <c r="AH190" s="104"/>
      <c r="AI190" s="104"/>
      <c r="AJ190" s="104"/>
      <c r="AK190" s="104"/>
      <c r="AL190" s="104"/>
      <c r="AM190" s="104"/>
      <c r="AN190" s="104"/>
      <c r="AO190" s="104"/>
      <c r="AP190" s="104"/>
      <c r="AQ190" s="104"/>
      <c r="AR190" s="104"/>
      <c r="AS190" s="104"/>
      <c r="AT190" s="104"/>
      <c r="AU190" s="104"/>
      <c r="AV190" s="104"/>
      <c r="AW190" s="104"/>
      <c r="AX190" s="104"/>
      <c r="AY190" s="104"/>
      <c r="AZ190" s="104"/>
      <c r="BA190" s="104"/>
      <c r="BB190" s="104"/>
      <c r="BC190" s="104"/>
      <c r="BD190" s="104"/>
      <c r="BE190" s="104"/>
      <c r="BF190" s="104"/>
      <c r="BG190" s="104"/>
      <c r="BH190" s="104"/>
      <c r="BI190" s="104"/>
      <c r="BJ190" s="104"/>
      <c r="BK190" s="104"/>
      <c r="BL190" s="104"/>
      <c r="BM190" s="104"/>
      <c r="BN190" s="104"/>
      <c r="BO190" s="104"/>
      <c r="BP190" s="104"/>
      <c r="BQ190" s="104"/>
      <c r="BR190" s="104"/>
      <c r="BS190" s="104"/>
      <c r="BT190" s="104"/>
      <c r="BU190" s="104"/>
      <c r="BV190" s="104"/>
      <c r="BW190" s="104"/>
      <c r="BX190" s="105"/>
      <c r="BY190" s="105"/>
      <c r="BZ190" s="105"/>
      <c r="CA190" s="105"/>
      <c r="CB190" s="105"/>
      <c r="CC190" s="105"/>
      <c r="CD190" s="105"/>
      <c r="CE190" s="105"/>
      <c r="CF190" s="105"/>
      <c r="CG190" s="105"/>
      <c r="CH190" s="105"/>
      <c r="CI190" s="105"/>
      <c r="CJ190" s="105"/>
      <c r="CK190" s="105"/>
      <c r="CL190" s="106"/>
      <c r="CM190" s="105"/>
      <c r="CN190" s="105"/>
      <c r="CO190" s="105"/>
      <c r="CP190" s="105"/>
      <c r="CQ190" s="105"/>
      <c r="CR190" s="105"/>
      <c r="CS190" s="105"/>
      <c r="CT190" s="104"/>
      <c r="CU190" s="104"/>
      <c r="CV190" s="104"/>
      <c r="CW190" s="104"/>
      <c r="CX190" s="104"/>
      <c r="CY190" s="104"/>
      <c r="CZ190" s="104"/>
      <c r="DA190" s="104"/>
      <c r="DB190" s="104"/>
      <c r="DC190" s="104"/>
      <c r="DD190" s="104"/>
      <c r="DE190" s="104"/>
      <c r="DF190" s="104"/>
      <c r="DG190" s="104"/>
      <c r="DH190" s="104"/>
      <c r="DI190" s="104"/>
      <c r="DJ190" s="104"/>
      <c r="DK190" s="104"/>
      <c r="DL190" s="104"/>
      <c r="DM190" s="104"/>
      <c r="DN190" s="104"/>
      <c r="DO190" s="104"/>
      <c r="DP190" s="104"/>
      <c r="DQ190" s="104"/>
      <c r="DR190" s="104"/>
      <c r="DS190" s="104"/>
      <c r="DT190" s="104"/>
      <c r="DU190" s="104"/>
      <c r="DV190" s="104"/>
      <c r="DW190" s="104"/>
      <c r="DX190" s="104"/>
      <c r="DY190" s="104"/>
      <c r="DZ190" s="104"/>
      <c r="EA190" s="104"/>
      <c r="EB190" s="104"/>
      <c r="EC190" s="104"/>
      <c r="ED190" s="104"/>
      <c r="EE190" s="104"/>
      <c r="EF190" s="104"/>
      <c r="EG190" s="104"/>
      <c r="EH190" s="104"/>
      <c r="EI190" s="104"/>
      <c r="EJ190" s="104"/>
      <c r="EK190" s="104"/>
      <c r="EL190" s="104"/>
      <c r="EM190" s="104"/>
      <c r="EN190" s="104"/>
      <c r="EO190" s="104"/>
      <c r="EP190" s="104"/>
      <c r="EQ190" s="104"/>
      <c r="ER190" s="104"/>
      <c r="ES190" s="104"/>
      <c r="ET190" s="104"/>
      <c r="EU190" s="104"/>
      <c r="EV190" s="104"/>
      <c r="EW190" s="104"/>
      <c r="EX190" s="104"/>
      <c r="EY190" s="104"/>
      <c r="EZ190" s="104"/>
      <c r="FA190" s="104"/>
      <c r="FB190" s="104"/>
      <c r="FC190" s="104"/>
      <c r="FD190" s="104"/>
      <c r="FE190" s="104"/>
      <c r="FF190" s="104"/>
      <c r="FG190" s="104"/>
      <c r="FH190" s="104"/>
      <c r="FI190" s="104"/>
      <c r="FJ190" s="104"/>
      <c r="FK190" s="104"/>
      <c r="FL190" s="104"/>
      <c r="FM190" s="104"/>
      <c r="FN190" s="104"/>
      <c r="FO190" s="104"/>
      <c r="FQ190" s="3"/>
      <c r="FR190" s="3"/>
      <c r="FS190" s="3"/>
      <c r="FT190" s="3"/>
      <c r="FU190" s="3"/>
      <c r="FV190" s="3"/>
      <c r="FW190" s="3"/>
      <c r="FX190" s="3"/>
      <c r="FY190" s="3"/>
      <c r="FZ190" s="3"/>
      <c r="GA190" s="3"/>
      <c r="GB190" s="3"/>
      <c r="GC190" s="3"/>
      <c r="GD190" s="3"/>
      <c r="GE190" s="3"/>
      <c r="GF190" s="3"/>
      <c r="GG190" s="3"/>
      <c r="GH190" s="3"/>
      <c r="GI190" s="3"/>
      <c r="GJ190" s="3"/>
      <c r="GK190" s="3"/>
      <c r="GL190" s="3"/>
      <c r="GM190" s="3"/>
      <c r="GN190" s="3"/>
    </row>
    <row r="191" spans="1:196" s="10" customFormat="1" x14ac:dyDescent="0.2">
      <c r="A191" s="3"/>
      <c r="B191" s="3"/>
      <c r="C191" s="104"/>
      <c r="D191" s="104"/>
      <c r="E191" s="104"/>
      <c r="F191" s="104"/>
      <c r="G191" s="104"/>
      <c r="H191" s="104"/>
      <c r="I191" s="104"/>
      <c r="J191" s="104"/>
      <c r="K191" s="104"/>
      <c r="L191" s="104"/>
      <c r="M191" s="104"/>
      <c r="N191" s="104"/>
      <c r="O191" s="104"/>
      <c r="P191" s="104"/>
      <c r="Q191" s="104"/>
      <c r="R191" s="104"/>
      <c r="S191" s="104"/>
      <c r="T191" s="104"/>
      <c r="U191" s="104"/>
      <c r="V191" s="104"/>
      <c r="W191" s="104"/>
      <c r="X191" s="104"/>
      <c r="Y191" s="104"/>
      <c r="Z191" s="104"/>
      <c r="AA191" s="104"/>
      <c r="AB191" s="104"/>
      <c r="AC191" s="104"/>
      <c r="AD191" s="104"/>
      <c r="AE191" s="104"/>
      <c r="AF191" s="104"/>
      <c r="AG191" s="104"/>
      <c r="AH191" s="104"/>
      <c r="AI191" s="104"/>
      <c r="AJ191" s="104"/>
      <c r="AK191" s="104"/>
      <c r="AL191" s="104"/>
      <c r="AM191" s="104"/>
      <c r="AN191" s="104"/>
      <c r="AO191" s="104"/>
      <c r="AP191" s="104"/>
      <c r="AQ191" s="104"/>
      <c r="AR191" s="104"/>
      <c r="AS191" s="104"/>
      <c r="AT191" s="104"/>
      <c r="AU191" s="104"/>
      <c r="AV191" s="104"/>
      <c r="AW191" s="104"/>
      <c r="AX191" s="104"/>
      <c r="AY191" s="104"/>
      <c r="AZ191" s="104"/>
      <c r="BA191" s="104"/>
      <c r="BB191" s="104"/>
      <c r="BC191" s="104"/>
      <c r="BD191" s="104"/>
      <c r="BE191" s="104"/>
      <c r="BF191" s="104"/>
      <c r="BG191" s="104"/>
      <c r="BH191" s="104"/>
      <c r="BI191" s="104"/>
      <c r="BJ191" s="104"/>
      <c r="BK191" s="104"/>
      <c r="BL191" s="104"/>
      <c r="BM191" s="104"/>
      <c r="BN191" s="104"/>
      <c r="BO191" s="104"/>
      <c r="BP191" s="104"/>
      <c r="BQ191" s="104"/>
      <c r="BR191" s="104"/>
      <c r="BS191" s="104"/>
      <c r="BT191" s="104"/>
      <c r="BU191" s="104"/>
      <c r="BV191" s="104"/>
      <c r="BW191" s="104"/>
      <c r="BX191" s="105"/>
      <c r="BY191" s="105"/>
      <c r="BZ191" s="105"/>
      <c r="CA191" s="105"/>
      <c r="CB191" s="105"/>
      <c r="CC191" s="105"/>
      <c r="CD191" s="105"/>
      <c r="CE191" s="105"/>
      <c r="CF191" s="105"/>
      <c r="CG191" s="105"/>
      <c r="CH191" s="105"/>
      <c r="CI191" s="105"/>
      <c r="CJ191" s="105"/>
      <c r="CK191" s="105"/>
      <c r="CL191" s="106"/>
      <c r="CM191" s="105"/>
      <c r="CN191" s="105"/>
      <c r="CO191" s="105"/>
      <c r="CP191" s="105"/>
      <c r="CQ191" s="105"/>
      <c r="CR191" s="105"/>
      <c r="CS191" s="105"/>
      <c r="CT191" s="104"/>
      <c r="CU191" s="104"/>
      <c r="CV191" s="104"/>
      <c r="CW191" s="104"/>
      <c r="CX191" s="104"/>
      <c r="CY191" s="104"/>
      <c r="CZ191" s="104"/>
      <c r="DA191" s="104"/>
      <c r="DB191" s="104"/>
      <c r="DC191" s="104"/>
      <c r="DD191" s="104"/>
      <c r="DE191" s="104"/>
      <c r="DF191" s="104"/>
      <c r="DG191" s="104"/>
      <c r="DH191" s="104"/>
      <c r="DI191" s="104"/>
      <c r="DJ191" s="104"/>
      <c r="DK191" s="104"/>
      <c r="DL191" s="104"/>
      <c r="DM191" s="104"/>
      <c r="DN191" s="104"/>
      <c r="DO191" s="104"/>
      <c r="DP191" s="104"/>
      <c r="DQ191" s="104"/>
      <c r="DR191" s="104"/>
      <c r="DS191" s="104"/>
      <c r="DT191" s="104"/>
      <c r="DU191" s="104"/>
      <c r="DV191" s="104"/>
      <c r="DW191" s="104"/>
      <c r="DX191" s="104"/>
      <c r="DY191" s="104"/>
      <c r="DZ191" s="104"/>
      <c r="EA191" s="104"/>
      <c r="EB191" s="104"/>
      <c r="EC191" s="104"/>
      <c r="ED191" s="104"/>
      <c r="EE191" s="104"/>
      <c r="EF191" s="104"/>
      <c r="EG191" s="104"/>
      <c r="EH191" s="104"/>
      <c r="EI191" s="104"/>
      <c r="EJ191" s="104"/>
      <c r="EK191" s="104"/>
      <c r="EL191" s="104"/>
      <c r="EM191" s="104"/>
      <c r="EN191" s="104"/>
      <c r="EO191" s="104"/>
      <c r="EP191" s="104"/>
      <c r="EQ191" s="104"/>
      <c r="ER191" s="104"/>
      <c r="ES191" s="104"/>
      <c r="ET191" s="104"/>
      <c r="EU191" s="104"/>
      <c r="EV191" s="104"/>
      <c r="EW191" s="104"/>
      <c r="EX191" s="104"/>
      <c r="EY191" s="104"/>
      <c r="EZ191" s="104"/>
      <c r="FA191" s="104"/>
      <c r="FB191" s="104"/>
      <c r="FC191" s="104"/>
      <c r="FD191" s="104"/>
      <c r="FE191" s="104"/>
      <c r="FF191" s="104"/>
      <c r="FG191" s="104"/>
      <c r="FH191" s="104"/>
      <c r="FI191" s="104"/>
      <c r="FJ191" s="104"/>
      <c r="FK191" s="104"/>
      <c r="FL191" s="104"/>
      <c r="FM191" s="104"/>
      <c r="FN191" s="104"/>
      <c r="FO191" s="104"/>
      <c r="FQ191" s="3"/>
      <c r="FR191" s="3"/>
      <c r="FS191" s="3"/>
      <c r="FT191" s="3"/>
      <c r="FU191" s="3"/>
      <c r="FV191" s="3"/>
      <c r="FW191" s="3"/>
      <c r="FX191" s="3"/>
      <c r="FY191" s="3"/>
      <c r="FZ191" s="3"/>
      <c r="GA191" s="3"/>
      <c r="GB191" s="3"/>
      <c r="GC191" s="3"/>
      <c r="GD191" s="3"/>
      <c r="GE191" s="3"/>
      <c r="GF191" s="3"/>
      <c r="GG191" s="3"/>
      <c r="GH191" s="3"/>
      <c r="GI191" s="3"/>
      <c r="GJ191" s="3"/>
      <c r="GK191" s="3"/>
      <c r="GL191" s="3"/>
      <c r="GM191" s="3"/>
      <c r="GN191" s="3"/>
    </row>
    <row r="192" spans="1:196" s="10" customFormat="1" x14ac:dyDescent="0.2">
      <c r="A192" s="3"/>
      <c r="B192" s="3"/>
      <c r="C192" s="104"/>
      <c r="D192" s="104"/>
      <c r="E192" s="104"/>
      <c r="F192" s="104"/>
      <c r="G192" s="104"/>
      <c r="H192" s="104"/>
      <c r="I192" s="104"/>
      <c r="J192" s="104"/>
      <c r="K192" s="104"/>
      <c r="L192" s="104"/>
      <c r="M192" s="104"/>
      <c r="N192" s="104"/>
      <c r="O192" s="104"/>
      <c r="P192" s="104"/>
      <c r="Q192" s="104"/>
      <c r="R192" s="104"/>
      <c r="S192" s="104"/>
      <c r="T192" s="104"/>
      <c r="U192" s="104"/>
      <c r="V192" s="104"/>
      <c r="W192" s="104"/>
      <c r="X192" s="104"/>
      <c r="Y192" s="104"/>
      <c r="Z192" s="104"/>
      <c r="AA192" s="104"/>
      <c r="AB192" s="104"/>
      <c r="AC192" s="104"/>
      <c r="AD192" s="104"/>
      <c r="AE192" s="104"/>
      <c r="AF192" s="104"/>
      <c r="AG192" s="104"/>
      <c r="AH192" s="104"/>
      <c r="AI192" s="104"/>
      <c r="AJ192" s="104"/>
      <c r="AK192" s="104"/>
      <c r="AL192" s="104"/>
      <c r="AM192" s="104"/>
      <c r="AN192" s="104"/>
      <c r="AO192" s="104"/>
      <c r="AP192" s="104"/>
      <c r="AQ192" s="104"/>
      <c r="AR192" s="104"/>
      <c r="AS192" s="104"/>
      <c r="AT192" s="104"/>
      <c r="AU192" s="104"/>
      <c r="AV192" s="104"/>
      <c r="AW192" s="104"/>
      <c r="AX192" s="104"/>
      <c r="AY192" s="104"/>
      <c r="AZ192" s="104"/>
      <c r="BA192" s="104"/>
      <c r="BB192" s="104"/>
      <c r="BC192" s="104"/>
      <c r="BD192" s="104"/>
      <c r="BE192" s="104"/>
      <c r="BF192" s="104"/>
      <c r="BG192" s="104"/>
      <c r="BH192" s="104"/>
      <c r="BI192" s="104"/>
      <c r="BJ192" s="104"/>
      <c r="BK192" s="104"/>
      <c r="BL192" s="104"/>
      <c r="BM192" s="104"/>
      <c r="BN192" s="104"/>
      <c r="BO192" s="104"/>
      <c r="BP192" s="104"/>
      <c r="BQ192" s="104"/>
      <c r="BR192" s="104"/>
      <c r="BS192" s="104"/>
      <c r="BT192" s="104"/>
      <c r="BU192" s="104"/>
      <c r="BV192" s="104"/>
      <c r="BW192" s="104"/>
      <c r="BX192" s="105"/>
      <c r="BY192" s="105"/>
      <c r="BZ192" s="105"/>
      <c r="CA192" s="105"/>
      <c r="CB192" s="105"/>
      <c r="CC192" s="105"/>
      <c r="CD192" s="105"/>
      <c r="CE192" s="105"/>
      <c r="CF192" s="105"/>
      <c r="CG192" s="105"/>
      <c r="CH192" s="105"/>
      <c r="CI192" s="105"/>
      <c r="CJ192" s="105"/>
      <c r="CK192" s="105"/>
      <c r="CL192" s="106"/>
      <c r="CM192" s="105"/>
      <c r="CN192" s="105"/>
      <c r="CO192" s="105"/>
      <c r="CP192" s="105"/>
      <c r="CQ192" s="105"/>
      <c r="CR192" s="105"/>
      <c r="CS192" s="105"/>
      <c r="CT192" s="104"/>
      <c r="CU192" s="104"/>
      <c r="CV192" s="104"/>
      <c r="CW192" s="104"/>
      <c r="CX192" s="104"/>
      <c r="CY192" s="104"/>
      <c r="CZ192" s="104"/>
      <c r="DA192" s="104"/>
      <c r="DB192" s="104"/>
      <c r="DC192" s="104"/>
      <c r="DD192" s="104"/>
      <c r="DE192" s="104"/>
      <c r="DF192" s="104"/>
      <c r="DG192" s="104"/>
      <c r="DH192" s="104"/>
      <c r="DI192" s="104"/>
      <c r="DJ192" s="104"/>
      <c r="DK192" s="104"/>
      <c r="DL192" s="104"/>
      <c r="DM192" s="104"/>
      <c r="DN192" s="104"/>
      <c r="DO192" s="104"/>
      <c r="DP192" s="104"/>
      <c r="DQ192" s="104"/>
      <c r="DR192" s="104"/>
      <c r="DS192" s="104"/>
      <c r="DT192" s="104"/>
      <c r="DU192" s="104"/>
      <c r="DV192" s="104"/>
      <c r="DW192" s="104"/>
      <c r="DX192" s="104"/>
      <c r="DY192" s="104"/>
      <c r="DZ192" s="104"/>
      <c r="EA192" s="104"/>
      <c r="EB192" s="104"/>
      <c r="EC192" s="104"/>
      <c r="ED192" s="104"/>
      <c r="EE192" s="104"/>
      <c r="EF192" s="104"/>
      <c r="EG192" s="104"/>
      <c r="EH192" s="104"/>
      <c r="EI192" s="104"/>
      <c r="EJ192" s="104"/>
      <c r="EK192" s="104"/>
      <c r="EL192" s="104"/>
      <c r="EM192" s="104"/>
      <c r="EN192" s="104"/>
      <c r="EO192" s="104"/>
      <c r="EP192" s="104"/>
      <c r="EQ192" s="104"/>
      <c r="ER192" s="104"/>
      <c r="ES192" s="104"/>
      <c r="ET192" s="104"/>
      <c r="EU192" s="104"/>
      <c r="EV192" s="104"/>
      <c r="EW192" s="104"/>
      <c r="EX192" s="104"/>
      <c r="EY192" s="104"/>
      <c r="EZ192" s="104"/>
      <c r="FA192" s="104"/>
      <c r="FB192" s="104"/>
      <c r="FC192" s="104"/>
      <c r="FD192" s="104"/>
      <c r="FE192" s="104"/>
      <c r="FF192" s="104"/>
      <c r="FG192" s="104"/>
      <c r="FH192" s="104"/>
      <c r="FI192" s="104"/>
      <c r="FJ192" s="104"/>
      <c r="FK192" s="104"/>
      <c r="FL192" s="104"/>
      <c r="FM192" s="104"/>
      <c r="FN192" s="104"/>
      <c r="FO192" s="104"/>
      <c r="FQ192" s="3"/>
      <c r="FR192" s="3"/>
      <c r="FS192" s="3"/>
      <c r="FT192" s="3"/>
      <c r="FU192" s="3"/>
      <c r="FV192" s="3"/>
      <c r="FW192" s="3"/>
      <c r="FX192" s="3"/>
      <c r="FY192" s="3"/>
      <c r="FZ192" s="3"/>
      <c r="GA192" s="3"/>
      <c r="GB192" s="3"/>
      <c r="GC192" s="3"/>
      <c r="GD192" s="3"/>
      <c r="GE192" s="3"/>
      <c r="GF192" s="3"/>
      <c r="GG192" s="3"/>
      <c r="GH192" s="3"/>
      <c r="GI192" s="3"/>
      <c r="GJ192" s="3"/>
      <c r="GK192" s="3"/>
      <c r="GL192" s="3"/>
      <c r="GM192" s="3"/>
      <c r="GN192" s="3"/>
    </row>
    <row r="193" spans="1:196" s="10" customFormat="1" x14ac:dyDescent="0.2">
      <c r="A193" s="3"/>
      <c r="B193" s="3"/>
      <c r="C193" s="104"/>
      <c r="D193" s="104"/>
      <c r="E193" s="104"/>
      <c r="F193" s="104"/>
      <c r="G193" s="104"/>
      <c r="H193" s="104"/>
      <c r="I193" s="104"/>
      <c r="J193" s="104"/>
      <c r="K193" s="104"/>
      <c r="L193" s="104"/>
      <c r="M193" s="104"/>
      <c r="N193" s="104"/>
      <c r="O193" s="104"/>
      <c r="P193" s="104"/>
      <c r="Q193" s="104"/>
      <c r="R193" s="104"/>
      <c r="S193" s="104"/>
      <c r="T193" s="104"/>
      <c r="U193" s="104"/>
      <c r="V193" s="104"/>
      <c r="W193" s="104"/>
      <c r="X193" s="104"/>
      <c r="Y193" s="104"/>
      <c r="Z193" s="104"/>
      <c r="AA193" s="104"/>
      <c r="AB193" s="104"/>
      <c r="AC193" s="104"/>
      <c r="AD193" s="104"/>
      <c r="AE193" s="104"/>
      <c r="AF193" s="104"/>
      <c r="AG193" s="104"/>
      <c r="AH193" s="104"/>
      <c r="AI193" s="104"/>
      <c r="AJ193" s="104"/>
      <c r="AK193" s="104"/>
      <c r="AL193" s="104"/>
      <c r="AM193" s="104"/>
      <c r="AN193" s="104"/>
      <c r="AO193" s="104"/>
      <c r="AP193" s="104"/>
      <c r="AQ193" s="104"/>
      <c r="AR193" s="104"/>
      <c r="AS193" s="104"/>
      <c r="AT193" s="104"/>
      <c r="AU193" s="104"/>
      <c r="AV193" s="104"/>
      <c r="AW193" s="104"/>
      <c r="AX193" s="104"/>
      <c r="AY193" s="104"/>
      <c r="AZ193" s="104"/>
      <c r="BA193" s="104"/>
      <c r="BB193" s="104"/>
      <c r="BC193" s="104"/>
      <c r="BD193" s="104"/>
      <c r="BE193" s="104"/>
      <c r="BF193" s="104"/>
      <c r="BG193" s="104"/>
      <c r="BH193" s="104"/>
      <c r="BI193" s="104"/>
      <c r="BJ193" s="104"/>
      <c r="BK193" s="104"/>
      <c r="BL193" s="104"/>
      <c r="BM193" s="104"/>
      <c r="BN193" s="104"/>
      <c r="BO193" s="104"/>
      <c r="BP193" s="104"/>
      <c r="BQ193" s="104"/>
      <c r="BR193" s="104"/>
      <c r="BS193" s="104"/>
      <c r="BT193" s="104"/>
      <c r="BU193" s="104"/>
      <c r="BV193" s="104"/>
      <c r="BW193" s="104"/>
      <c r="BX193" s="105"/>
      <c r="BY193" s="105"/>
      <c r="BZ193" s="105"/>
      <c r="CA193" s="105"/>
      <c r="CB193" s="105"/>
      <c r="CC193" s="105"/>
      <c r="CD193" s="105"/>
      <c r="CE193" s="105"/>
      <c r="CF193" s="105"/>
      <c r="CG193" s="105"/>
      <c r="CH193" s="105"/>
      <c r="CI193" s="105"/>
      <c r="CJ193" s="105"/>
      <c r="CK193" s="105"/>
      <c r="CL193" s="106"/>
      <c r="CM193" s="105"/>
      <c r="CN193" s="105"/>
      <c r="CO193" s="105"/>
      <c r="CP193" s="105"/>
      <c r="CQ193" s="105"/>
      <c r="CR193" s="105"/>
      <c r="CS193" s="105"/>
      <c r="CT193" s="104"/>
      <c r="CU193" s="104"/>
      <c r="CV193" s="104"/>
      <c r="CW193" s="104"/>
      <c r="CX193" s="104"/>
      <c r="CY193" s="104"/>
      <c r="CZ193" s="104"/>
      <c r="DA193" s="104"/>
      <c r="DB193" s="104"/>
      <c r="DC193" s="104"/>
      <c r="DD193" s="104"/>
      <c r="DE193" s="104"/>
      <c r="DF193" s="104"/>
      <c r="DG193" s="104"/>
      <c r="DH193" s="104"/>
      <c r="DI193" s="104"/>
      <c r="DJ193" s="104"/>
      <c r="DK193" s="104"/>
      <c r="DL193" s="104"/>
      <c r="DM193" s="104"/>
      <c r="DN193" s="104"/>
      <c r="DO193" s="104"/>
      <c r="DP193" s="104"/>
      <c r="DQ193" s="104"/>
      <c r="DR193" s="104"/>
      <c r="DS193" s="104"/>
      <c r="DT193" s="104"/>
      <c r="DU193" s="104"/>
      <c r="DV193" s="104"/>
      <c r="DW193" s="104"/>
      <c r="DX193" s="104"/>
      <c r="DY193" s="104"/>
      <c r="DZ193" s="104"/>
      <c r="EA193" s="104"/>
      <c r="EB193" s="104"/>
      <c r="EC193" s="104"/>
      <c r="ED193" s="104"/>
      <c r="EE193" s="104"/>
      <c r="EF193" s="104"/>
      <c r="EG193" s="104"/>
      <c r="EH193" s="104"/>
      <c r="EI193" s="104"/>
      <c r="EJ193" s="104"/>
      <c r="EK193" s="104"/>
      <c r="EL193" s="104"/>
      <c r="EM193" s="104"/>
      <c r="EN193" s="104"/>
      <c r="EO193" s="104"/>
      <c r="EP193" s="104"/>
      <c r="EQ193" s="104"/>
      <c r="ER193" s="104"/>
      <c r="ES193" s="104"/>
      <c r="ET193" s="104"/>
      <c r="EU193" s="104"/>
      <c r="EV193" s="104"/>
      <c r="EW193" s="104"/>
      <c r="EX193" s="104"/>
      <c r="EY193" s="104"/>
      <c r="EZ193" s="104"/>
      <c r="FA193" s="104"/>
      <c r="FB193" s="104"/>
      <c r="FC193" s="104"/>
      <c r="FD193" s="104"/>
      <c r="FE193" s="104"/>
      <c r="FF193" s="104"/>
      <c r="FG193" s="104"/>
      <c r="FH193" s="104"/>
      <c r="FI193" s="104"/>
      <c r="FJ193" s="104"/>
      <c r="FK193" s="104"/>
      <c r="FL193" s="104"/>
      <c r="FM193" s="104"/>
      <c r="FN193" s="104"/>
      <c r="FO193" s="104"/>
      <c r="FQ193" s="3"/>
      <c r="FR193" s="3"/>
      <c r="FS193" s="3"/>
      <c r="FT193" s="3"/>
      <c r="FU193" s="3"/>
      <c r="FV193" s="3"/>
      <c r="FW193" s="3"/>
      <c r="FX193" s="3"/>
      <c r="FY193" s="3"/>
      <c r="FZ193" s="3"/>
      <c r="GA193" s="3"/>
      <c r="GB193" s="3"/>
      <c r="GC193" s="3"/>
      <c r="GD193" s="3"/>
      <c r="GE193" s="3"/>
      <c r="GF193" s="3"/>
      <c r="GG193" s="3"/>
      <c r="GH193" s="3"/>
      <c r="GI193" s="3"/>
      <c r="GJ193" s="3"/>
      <c r="GK193" s="3"/>
      <c r="GL193" s="3"/>
      <c r="GM193" s="3"/>
      <c r="GN193" s="3"/>
    </row>
    <row r="194" spans="1:196" s="10" customFormat="1" x14ac:dyDescent="0.2">
      <c r="A194" s="3"/>
      <c r="B194" s="3"/>
      <c r="C194" s="104"/>
      <c r="D194" s="104"/>
      <c r="E194" s="104"/>
      <c r="F194" s="104"/>
      <c r="G194" s="104"/>
      <c r="H194" s="104"/>
      <c r="I194" s="104"/>
      <c r="J194" s="104"/>
      <c r="K194" s="104"/>
      <c r="L194" s="104"/>
      <c r="M194" s="104"/>
      <c r="N194" s="104"/>
      <c r="O194" s="104"/>
      <c r="P194" s="104"/>
      <c r="Q194" s="104"/>
      <c r="R194" s="104"/>
      <c r="S194" s="104"/>
      <c r="T194" s="104"/>
      <c r="U194" s="104"/>
      <c r="V194" s="104"/>
      <c r="W194" s="104"/>
      <c r="X194" s="104"/>
      <c r="Y194" s="104"/>
      <c r="Z194" s="104"/>
      <c r="AA194" s="104"/>
      <c r="AB194" s="104"/>
      <c r="AC194" s="104"/>
      <c r="AD194" s="104"/>
      <c r="AE194" s="104"/>
      <c r="AF194" s="104"/>
      <c r="AG194" s="104"/>
      <c r="AH194" s="104"/>
      <c r="AI194" s="104"/>
      <c r="AJ194" s="104"/>
      <c r="AK194" s="104"/>
      <c r="AL194" s="104"/>
      <c r="AM194" s="104"/>
      <c r="AN194" s="104"/>
      <c r="AO194" s="104"/>
      <c r="AP194" s="104"/>
      <c r="AQ194" s="104"/>
      <c r="AR194" s="104"/>
      <c r="AS194" s="104"/>
      <c r="AT194" s="104"/>
      <c r="AU194" s="104"/>
      <c r="AV194" s="104"/>
      <c r="AW194" s="104"/>
      <c r="AX194" s="104"/>
      <c r="AY194" s="104"/>
      <c r="AZ194" s="104"/>
      <c r="BA194" s="104"/>
      <c r="BB194" s="104"/>
      <c r="BC194" s="104"/>
      <c r="BD194" s="104"/>
      <c r="BE194" s="104"/>
      <c r="BF194" s="104"/>
      <c r="BG194" s="104"/>
      <c r="BH194" s="104"/>
      <c r="BI194" s="104"/>
      <c r="BJ194" s="104"/>
      <c r="BK194" s="104"/>
      <c r="BL194" s="104"/>
      <c r="BM194" s="104"/>
      <c r="BN194" s="104"/>
      <c r="BO194" s="104"/>
      <c r="BP194" s="104"/>
      <c r="BQ194" s="104"/>
      <c r="BR194" s="104"/>
      <c r="BS194" s="104"/>
      <c r="BT194" s="104"/>
      <c r="BU194" s="104"/>
      <c r="BV194" s="104"/>
      <c r="BW194" s="104"/>
      <c r="BX194" s="105"/>
      <c r="BY194" s="105"/>
      <c r="BZ194" s="105"/>
      <c r="CA194" s="105"/>
      <c r="CB194" s="105"/>
      <c r="CC194" s="105"/>
      <c r="CD194" s="105"/>
      <c r="CE194" s="105"/>
      <c r="CF194" s="105"/>
      <c r="CG194" s="105"/>
      <c r="CH194" s="105"/>
      <c r="CI194" s="105"/>
      <c r="CJ194" s="105"/>
      <c r="CK194" s="105"/>
      <c r="CL194" s="106"/>
      <c r="CM194" s="105"/>
      <c r="CN194" s="105"/>
      <c r="CO194" s="105"/>
      <c r="CP194" s="105"/>
      <c r="CQ194" s="105"/>
      <c r="CR194" s="105"/>
      <c r="CS194" s="105"/>
      <c r="CT194" s="104"/>
      <c r="CU194" s="104"/>
      <c r="CV194" s="104"/>
      <c r="CW194" s="104"/>
      <c r="CX194" s="104"/>
      <c r="CY194" s="104"/>
      <c r="CZ194" s="104"/>
      <c r="DA194" s="104"/>
      <c r="DB194" s="104"/>
      <c r="DC194" s="104"/>
      <c r="DD194" s="104"/>
      <c r="DE194" s="104"/>
      <c r="DF194" s="104"/>
      <c r="DG194" s="104"/>
      <c r="DH194" s="104"/>
      <c r="DI194" s="104"/>
      <c r="DJ194" s="104"/>
      <c r="DK194" s="104"/>
      <c r="DL194" s="104"/>
      <c r="DM194" s="104"/>
      <c r="DN194" s="104"/>
      <c r="DO194" s="104"/>
      <c r="DP194" s="104"/>
      <c r="DQ194" s="104"/>
      <c r="DR194" s="104"/>
      <c r="DS194" s="104"/>
      <c r="DT194" s="104"/>
      <c r="DU194" s="104"/>
      <c r="DV194" s="104"/>
      <c r="DW194" s="104"/>
      <c r="DX194" s="104"/>
      <c r="DY194" s="104"/>
      <c r="DZ194" s="104"/>
      <c r="EA194" s="104"/>
      <c r="EB194" s="104"/>
      <c r="EC194" s="104"/>
      <c r="ED194" s="104"/>
      <c r="EE194" s="104"/>
      <c r="EF194" s="104"/>
      <c r="EG194" s="104"/>
      <c r="EH194" s="104"/>
      <c r="EI194" s="104"/>
      <c r="EJ194" s="104"/>
      <c r="EK194" s="104"/>
      <c r="EL194" s="104"/>
      <c r="EM194" s="104"/>
      <c r="EN194" s="104"/>
      <c r="EO194" s="104"/>
      <c r="EP194" s="104"/>
      <c r="EQ194" s="104"/>
      <c r="ER194" s="104"/>
      <c r="ES194" s="104"/>
      <c r="ET194" s="104"/>
      <c r="EU194" s="104"/>
      <c r="EV194" s="104"/>
      <c r="EW194" s="104"/>
      <c r="EX194" s="104"/>
      <c r="EY194" s="104"/>
      <c r="EZ194" s="104"/>
      <c r="FA194" s="104"/>
      <c r="FB194" s="104"/>
      <c r="FC194" s="104"/>
      <c r="FD194" s="104"/>
      <c r="FE194" s="104"/>
      <c r="FF194" s="104"/>
      <c r="FG194" s="104"/>
      <c r="FH194" s="104"/>
      <c r="FI194" s="104"/>
      <c r="FJ194" s="104"/>
      <c r="FK194" s="104"/>
      <c r="FL194" s="104"/>
      <c r="FM194" s="104"/>
      <c r="FN194" s="104"/>
      <c r="FO194" s="104"/>
      <c r="FQ194" s="3"/>
      <c r="FR194" s="3"/>
      <c r="FS194" s="3"/>
      <c r="FT194" s="3"/>
      <c r="FU194" s="3"/>
      <c r="FV194" s="3"/>
      <c r="FW194" s="3"/>
      <c r="FX194" s="3"/>
      <c r="FY194" s="3"/>
      <c r="FZ194" s="3"/>
      <c r="GA194" s="3"/>
      <c r="GB194" s="3"/>
      <c r="GC194" s="3"/>
      <c r="GD194" s="3"/>
      <c r="GE194" s="3"/>
      <c r="GF194" s="3"/>
      <c r="GG194" s="3"/>
      <c r="GH194" s="3"/>
      <c r="GI194" s="3"/>
      <c r="GJ194" s="3"/>
      <c r="GK194" s="3"/>
      <c r="GL194" s="3"/>
      <c r="GM194" s="3"/>
      <c r="GN194" s="3"/>
    </row>
    <row r="195" spans="1:196" s="10" customFormat="1" x14ac:dyDescent="0.2">
      <c r="A195" s="3"/>
      <c r="B195" s="3"/>
      <c r="C195" s="104"/>
      <c r="D195" s="104"/>
      <c r="E195" s="104"/>
      <c r="F195" s="104"/>
      <c r="G195" s="104"/>
      <c r="H195" s="104"/>
      <c r="I195" s="104"/>
      <c r="J195" s="104"/>
      <c r="K195" s="104"/>
      <c r="L195" s="104"/>
      <c r="M195" s="104"/>
      <c r="N195" s="104"/>
      <c r="O195" s="104"/>
      <c r="P195" s="104"/>
      <c r="Q195" s="104"/>
      <c r="R195" s="104"/>
      <c r="S195" s="104"/>
      <c r="T195" s="104"/>
      <c r="U195" s="104"/>
      <c r="V195" s="104"/>
      <c r="W195" s="104"/>
      <c r="X195" s="104"/>
      <c r="Y195" s="104"/>
      <c r="Z195" s="104"/>
      <c r="AA195" s="104"/>
      <c r="AB195" s="104"/>
      <c r="AC195" s="104"/>
      <c r="AD195" s="104"/>
      <c r="AE195" s="104"/>
      <c r="AF195" s="104"/>
      <c r="AG195" s="104"/>
      <c r="AH195" s="104"/>
      <c r="AI195" s="104"/>
      <c r="AJ195" s="104"/>
      <c r="AK195" s="104"/>
      <c r="AL195" s="104"/>
      <c r="AM195" s="104"/>
      <c r="AN195" s="104"/>
      <c r="AO195" s="104"/>
      <c r="AP195" s="104"/>
      <c r="AQ195" s="104"/>
      <c r="AR195" s="104"/>
      <c r="AS195" s="104"/>
      <c r="AT195" s="104"/>
      <c r="AU195" s="104"/>
      <c r="AV195" s="104"/>
      <c r="AW195" s="104"/>
      <c r="AX195" s="104"/>
      <c r="AY195" s="104"/>
      <c r="AZ195" s="104"/>
      <c r="BA195" s="104"/>
      <c r="BB195" s="104"/>
      <c r="BC195" s="104"/>
      <c r="BD195" s="104"/>
      <c r="BE195" s="104"/>
      <c r="BF195" s="104"/>
      <c r="BG195" s="104"/>
      <c r="BH195" s="104"/>
      <c r="BI195" s="104"/>
      <c r="BJ195" s="104"/>
      <c r="BK195" s="104"/>
      <c r="BL195" s="104"/>
      <c r="BM195" s="104"/>
      <c r="BN195" s="104"/>
      <c r="BO195" s="104"/>
      <c r="BP195" s="104"/>
      <c r="BQ195" s="104"/>
      <c r="BR195" s="104"/>
      <c r="BS195" s="104"/>
      <c r="BT195" s="104"/>
      <c r="BU195" s="104"/>
      <c r="BV195" s="104"/>
      <c r="BW195" s="104"/>
      <c r="BX195" s="105"/>
      <c r="BY195" s="105"/>
      <c r="BZ195" s="105"/>
      <c r="CA195" s="105"/>
      <c r="CB195" s="105"/>
      <c r="CC195" s="105"/>
      <c r="CD195" s="105"/>
      <c r="CE195" s="105"/>
      <c r="CF195" s="105"/>
      <c r="CG195" s="105"/>
      <c r="CH195" s="105"/>
      <c r="CI195" s="105"/>
      <c r="CJ195" s="105"/>
      <c r="CK195" s="105"/>
      <c r="CL195" s="106"/>
      <c r="CM195" s="105"/>
      <c r="CN195" s="105"/>
      <c r="CO195" s="105"/>
      <c r="CP195" s="105"/>
      <c r="CQ195" s="105"/>
      <c r="CR195" s="105"/>
      <c r="CS195" s="105"/>
      <c r="CT195" s="104"/>
      <c r="CU195" s="104"/>
      <c r="CV195" s="104"/>
      <c r="CW195" s="104"/>
      <c r="CX195" s="104"/>
      <c r="CY195" s="104"/>
      <c r="CZ195" s="104"/>
      <c r="DA195" s="104"/>
      <c r="DB195" s="104"/>
      <c r="DC195" s="104"/>
      <c r="DD195" s="104"/>
      <c r="DE195" s="104"/>
      <c r="DF195" s="104"/>
      <c r="DG195" s="104"/>
      <c r="DH195" s="104"/>
      <c r="DI195" s="104"/>
      <c r="DJ195" s="104"/>
      <c r="DK195" s="104"/>
      <c r="DL195" s="104"/>
      <c r="DM195" s="104"/>
      <c r="DN195" s="104"/>
      <c r="DO195" s="104"/>
      <c r="DP195" s="104"/>
      <c r="DQ195" s="104"/>
      <c r="DR195" s="104"/>
      <c r="DS195" s="104"/>
      <c r="DT195" s="104"/>
      <c r="DU195" s="104"/>
      <c r="DV195" s="104"/>
      <c r="DW195" s="104"/>
      <c r="DX195" s="104"/>
      <c r="DY195" s="104"/>
      <c r="DZ195" s="104"/>
      <c r="EA195" s="104"/>
      <c r="EB195" s="104"/>
      <c r="EC195" s="104"/>
      <c r="ED195" s="104"/>
      <c r="EE195" s="104"/>
      <c r="EF195" s="104"/>
      <c r="EG195" s="104"/>
      <c r="EH195" s="104"/>
      <c r="EI195" s="104"/>
      <c r="EJ195" s="104"/>
      <c r="EK195" s="104"/>
      <c r="EL195" s="104"/>
      <c r="EM195" s="104"/>
      <c r="EN195" s="104"/>
      <c r="EO195" s="104"/>
      <c r="EP195" s="104"/>
      <c r="EQ195" s="104"/>
      <c r="ER195" s="104"/>
      <c r="ES195" s="104"/>
      <c r="ET195" s="104"/>
      <c r="EU195" s="104"/>
      <c r="EV195" s="104"/>
      <c r="EW195" s="104"/>
      <c r="EX195" s="104"/>
      <c r="EY195" s="104"/>
      <c r="EZ195" s="104"/>
      <c r="FA195" s="104"/>
      <c r="FB195" s="104"/>
      <c r="FC195" s="104"/>
      <c r="FD195" s="104"/>
      <c r="FE195" s="104"/>
      <c r="FF195" s="104"/>
      <c r="FG195" s="104"/>
      <c r="FH195" s="104"/>
      <c r="FI195" s="104"/>
      <c r="FJ195" s="104"/>
      <c r="FK195" s="104"/>
      <c r="FL195" s="104"/>
      <c r="FM195" s="104"/>
      <c r="FN195" s="104"/>
      <c r="FO195" s="104"/>
      <c r="FQ195" s="3"/>
      <c r="FR195" s="3"/>
      <c r="FS195" s="3"/>
      <c r="FT195" s="3"/>
      <c r="FU195" s="3"/>
      <c r="FV195" s="3"/>
      <c r="FW195" s="3"/>
      <c r="FX195" s="3"/>
      <c r="FY195" s="3"/>
      <c r="FZ195" s="3"/>
      <c r="GA195" s="3"/>
      <c r="GB195" s="3"/>
      <c r="GC195" s="3"/>
      <c r="GD195" s="3"/>
      <c r="GE195" s="3"/>
      <c r="GF195" s="3"/>
      <c r="GG195" s="3"/>
      <c r="GH195" s="3"/>
      <c r="GI195" s="3"/>
      <c r="GJ195" s="3"/>
      <c r="GK195" s="3"/>
      <c r="GL195" s="3"/>
      <c r="GM195" s="3"/>
      <c r="GN195" s="3"/>
    </row>
    <row r="196" spans="1:196" s="10" customFormat="1" x14ac:dyDescent="0.2">
      <c r="A196" s="3"/>
      <c r="B196" s="3"/>
      <c r="C196" s="104"/>
      <c r="D196" s="104"/>
      <c r="E196" s="104"/>
      <c r="F196" s="104"/>
      <c r="G196" s="104"/>
      <c r="H196" s="104"/>
      <c r="I196" s="104"/>
      <c r="J196" s="104"/>
      <c r="K196" s="104"/>
      <c r="L196" s="104"/>
      <c r="M196" s="104"/>
      <c r="N196" s="104"/>
      <c r="O196" s="104"/>
      <c r="P196" s="104"/>
      <c r="Q196" s="104"/>
      <c r="R196" s="104"/>
      <c r="S196" s="104"/>
      <c r="T196" s="104"/>
      <c r="U196" s="104"/>
      <c r="V196" s="104"/>
      <c r="W196" s="104"/>
      <c r="X196" s="104"/>
      <c r="Y196" s="104"/>
      <c r="Z196" s="104"/>
      <c r="AA196" s="104"/>
      <c r="AB196" s="104"/>
      <c r="AC196" s="104"/>
      <c r="AD196" s="104"/>
      <c r="AE196" s="104"/>
      <c r="AF196" s="104"/>
      <c r="AG196" s="104"/>
      <c r="AH196" s="104"/>
      <c r="AI196" s="104"/>
      <c r="AJ196" s="104"/>
      <c r="AK196" s="104"/>
      <c r="AL196" s="104"/>
      <c r="AM196" s="104"/>
      <c r="AN196" s="104"/>
      <c r="AO196" s="104"/>
      <c r="AP196" s="104"/>
      <c r="AQ196" s="104"/>
      <c r="AR196" s="104"/>
      <c r="AS196" s="104"/>
      <c r="AT196" s="104"/>
      <c r="AU196" s="104"/>
      <c r="AV196" s="104"/>
      <c r="AW196" s="104"/>
      <c r="AX196" s="104"/>
      <c r="AY196" s="104"/>
      <c r="AZ196" s="104"/>
      <c r="BA196" s="104"/>
      <c r="BB196" s="104"/>
      <c r="BC196" s="104"/>
      <c r="BD196" s="104"/>
      <c r="BE196" s="104"/>
      <c r="BF196" s="104"/>
      <c r="BG196" s="104"/>
      <c r="BH196" s="104"/>
      <c r="BI196" s="104"/>
      <c r="BJ196" s="104"/>
      <c r="BK196" s="104"/>
      <c r="BL196" s="104"/>
      <c r="BM196" s="104"/>
      <c r="BN196" s="104"/>
      <c r="BO196" s="104"/>
      <c r="BP196" s="104"/>
      <c r="BQ196" s="104"/>
      <c r="BR196" s="104"/>
      <c r="BS196" s="104"/>
      <c r="BT196" s="104"/>
      <c r="BU196" s="104"/>
      <c r="BV196" s="104"/>
      <c r="BW196" s="104"/>
      <c r="BX196" s="105"/>
      <c r="BY196" s="105"/>
      <c r="BZ196" s="105"/>
      <c r="CA196" s="105"/>
      <c r="CB196" s="105"/>
      <c r="CC196" s="105"/>
      <c r="CD196" s="105"/>
      <c r="CE196" s="105"/>
      <c r="CF196" s="105"/>
      <c r="CG196" s="105"/>
      <c r="CH196" s="105"/>
      <c r="CI196" s="105"/>
      <c r="CJ196" s="105"/>
      <c r="CK196" s="105"/>
      <c r="CL196" s="106"/>
      <c r="CM196" s="105"/>
      <c r="CN196" s="105"/>
      <c r="CO196" s="105"/>
      <c r="CP196" s="105"/>
      <c r="CQ196" s="105"/>
      <c r="CR196" s="105"/>
      <c r="CS196" s="105"/>
      <c r="CT196" s="104"/>
      <c r="CU196" s="104"/>
      <c r="CV196" s="104"/>
      <c r="CW196" s="104"/>
      <c r="CX196" s="104"/>
      <c r="CY196" s="104"/>
      <c r="CZ196" s="104"/>
      <c r="DA196" s="104"/>
      <c r="DB196" s="104"/>
      <c r="DC196" s="104"/>
      <c r="DD196" s="104"/>
      <c r="DE196" s="104"/>
      <c r="DF196" s="104"/>
      <c r="DG196" s="104"/>
      <c r="DH196" s="104"/>
      <c r="DI196" s="104"/>
      <c r="DJ196" s="104"/>
      <c r="DK196" s="104"/>
      <c r="DL196" s="104"/>
      <c r="DM196" s="104"/>
      <c r="DN196" s="104"/>
      <c r="DO196" s="104"/>
      <c r="DP196" s="104"/>
      <c r="DQ196" s="104"/>
      <c r="DR196" s="104"/>
      <c r="DS196" s="104"/>
      <c r="DT196" s="104"/>
      <c r="DU196" s="104"/>
      <c r="DV196" s="104"/>
      <c r="DW196" s="104"/>
      <c r="DX196" s="104"/>
      <c r="DY196" s="104"/>
      <c r="DZ196" s="104"/>
      <c r="EA196" s="104"/>
      <c r="EB196" s="104"/>
      <c r="EC196" s="104"/>
      <c r="ED196" s="104"/>
      <c r="EE196" s="104"/>
      <c r="EF196" s="104"/>
      <c r="EG196" s="104"/>
      <c r="EH196" s="104"/>
      <c r="EI196" s="104"/>
      <c r="EJ196" s="104"/>
      <c r="EK196" s="104"/>
      <c r="EL196" s="104"/>
      <c r="EM196" s="104"/>
      <c r="EN196" s="104"/>
      <c r="EO196" s="104"/>
      <c r="EP196" s="104"/>
      <c r="EQ196" s="104"/>
      <c r="ER196" s="104"/>
      <c r="ES196" s="104"/>
      <c r="ET196" s="104"/>
      <c r="EU196" s="104"/>
      <c r="EV196" s="104"/>
      <c r="EW196" s="104"/>
      <c r="EX196" s="104"/>
      <c r="EY196" s="104"/>
      <c r="EZ196" s="104"/>
      <c r="FA196" s="104"/>
      <c r="FB196" s="104"/>
      <c r="FC196" s="104"/>
      <c r="FD196" s="104"/>
      <c r="FE196" s="104"/>
      <c r="FF196" s="104"/>
      <c r="FG196" s="104"/>
      <c r="FH196" s="104"/>
      <c r="FI196" s="104"/>
      <c r="FJ196" s="104"/>
      <c r="FK196" s="104"/>
      <c r="FL196" s="104"/>
      <c r="FM196" s="104"/>
      <c r="FN196" s="104"/>
      <c r="FO196" s="104"/>
      <c r="FQ196" s="3"/>
      <c r="FR196" s="3"/>
      <c r="FS196" s="3"/>
      <c r="FT196" s="3"/>
      <c r="FU196" s="3"/>
      <c r="FV196" s="3"/>
      <c r="FW196" s="3"/>
      <c r="FX196" s="3"/>
      <c r="FY196" s="3"/>
      <c r="FZ196" s="3"/>
      <c r="GA196" s="3"/>
      <c r="GB196" s="3"/>
      <c r="GC196" s="3"/>
      <c r="GD196" s="3"/>
      <c r="GE196" s="3"/>
      <c r="GF196" s="3"/>
      <c r="GG196" s="3"/>
      <c r="GH196" s="3"/>
      <c r="GI196" s="3"/>
      <c r="GJ196" s="3"/>
      <c r="GK196" s="3"/>
      <c r="GL196" s="3"/>
      <c r="GM196" s="3"/>
      <c r="GN196" s="3"/>
    </row>
    <row r="197" spans="1:196" s="10" customFormat="1" x14ac:dyDescent="0.2">
      <c r="A197" s="3"/>
      <c r="B197" s="3"/>
      <c r="C197" s="104"/>
      <c r="D197" s="104"/>
      <c r="E197" s="104"/>
      <c r="F197" s="104"/>
      <c r="G197" s="104"/>
      <c r="H197" s="104"/>
      <c r="I197" s="104"/>
      <c r="J197" s="104"/>
      <c r="K197" s="104"/>
      <c r="L197" s="104"/>
      <c r="M197" s="104"/>
      <c r="N197" s="104"/>
      <c r="O197" s="104"/>
      <c r="P197" s="104"/>
      <c r="Q197" s="104"/>
      <c r="R197" s="104"/>
      <c r="S197" s="104"/>
      <c r="T197" s="104"/>
      <c r="U197" s="104"/>
      <c r="V197" s="104"/>
      <c r="W197" s="104"/>
      <c r="X197" s="104"/>
      <c r="Y197" s="104"/>
      <c r="Z197" s="104"/>
      <c r="AA197" s="104"/>
      <c r="AB197" s="104"/>
      <c r="AC197" s="104"/>
      <c r="AD197" s="104"/>
      <c r="AE197" s="104"/>
      <c r="AF197" s="104"/>
      <c r="AG197" s="104"/>
      <c r="AH197" s="104"/>
      <c r="AI197" s="104"/>
      <c r="AJ197" s="104"/>
      <c r="AK197" s="104"/>
      <c r="AL197" s="104"/>
      <c r="AM197" s="104"/>
      <c r="AN197" s="104"/>
      <c r="AO197" s="104"/>
      <c r="AP197" s="104"/>
      <c r="AQ197" s="104"/>
      <c r="AR197" s="104"/>
      <c r="AS197" s="104"/>
      <c r="AT197" s="104"/>
      <c r="AU197" s="104"/>
      <c r="AV197" s="104"/>
      <c r="AW197" s="104"/>
      <c r="AX197" s="104"/>
      <c r="AY197" s="104"/>
      <c r="AZ197" s="104"/>
      <c r="BA197" s="104"/>
      <c r="BB197" s="104"/>
      <c r="BC197" s="104"/>
      <c r="BD197" s="104"/>
      <c r="BE197" s="104"/>
      <c r="BF197" s="104"/>
      <c r="BG197" s="104"/>
      <c r="BH197" s="104"/>
      <c r="BI197" s="104"/>
      <c r="BJ197" s="104"/>
      <c r="BK197" s="104"/>
      <c r="BL197" s="104"/>
      <c r="BM197" s="104"/>
      <c r="BN197" s="104"/>
      <c r="BO197" s="104"/>
      <c r="BP197" s="104"/>
      <c r="BQ197" s="104"/>
      <c r="BR197" s="104"/>
      <c r="BS197" s="104"/>
      <c r="BT197" s="104"/>
      <c r="BU197" s="104"/>
      <c r="BV197" s="104"/>
      <c r="BW197" s="104"/>
      <c r="BX197" s="105"/>
      <c r="BY197" s="105"/>
      <c r="BZ197" s="105"/>
      <c r="CA197" s="105"/>
      <c r="CB197" s="105"/>
      <c r="CC197" s="105"/>
      <c r="CD197" s="105"/>
      <c r="CE197" s="105"/>
      <c r="CF197" s="105"/>
      <c r="CG197" s="105"/>
      <c r="CH197" s="105"/>
      <c r="CI197" s="105"/>
      <c r="CJ197" s="105"/>
      <c r="CK197" s="105"/>
      <c r="CL197" s="106"/>
      <c r="CM197" s="105"/>
      <c r="CN197" s="105"/>
      <c r="CO197" s="105"/>
      <c r="CP197" s="105"/>
      <c r="CQ197" s="105"/>
      <c r="CR197" s="105"/>
      <c r="CS197" s="105"/>
      <c r="CT197" s="104"/>
      <c r="CU197" s="104"/>
      <c r="CV197" s="104"/>
      <c r="CW197" s="104"/>
      <c r="CX197" s="104"/>
      <c r="CY197" s="104"/>
      <c r="CZ197" s="104"/>
      <c r="DA197" s="104"/>
      <c r="DB197" s="104"/>
      <c r="DC197" s="104"/>
      <c r="DD197" s="104"/>
      <c r="DE197" s="104"/>
      <c r="DF197" s="104"/>
      <c r="DG197" s="104"/>
      <c r="DH197" s="104"/>
      <c r="DI197" s="104"/>
      <c r="DJ197" s="104"/>
      <c r="DK197" s="104"/>
      <c r="DL197" s="104"/>
      <c r="DM197" s="104"/>
      <c r="DN197" s="104"/>
      <c r="DO197" s="104"/>
      <c r="DP197" s="104"/>
      <c r="DQ197" s="104"/>
      <c r="DR197" s="104"/>
      <c r="DS197" s="104"/>
      <c r="DT197" s="104"/>
      <c r="DU197" s="104"/>
      <c r="DV197" s="104"/>
      <c r="DW197" s="104"/>
      <c r="DX197" s="104"/>
      <c r="DY197" s="104"/>
      <c r="DZ197" s="104"/>
      <c r="EA197" s="104"/>
      <c r="EB197" s="104"/>
      <c r="EC197" s="104"/>
      <c r="ED197" s="104"/>
      <c r="EE197" s="104"/>
      <c r="EF197" s="104"/>
      <c r="EG197" s="104"/>
      <c r="EH197" s="104"/>
      <c r="EI197" s="104"/>
      <c r="EJ197" s="104"/>
      <c r="EK197" s="104"/>
      <c r="EL197" s="104"/>
      <c r="EM197" s="104"/>
      <c r="EN197" s="104"/>
      <c r="EO197" s="104"/>
      <c r="EP197" s="104"/>
      <c r="EQ197" s="104"/>
      <c r="ER197" s="104"/>
      <c r="ES197" s="104"/>
      <c r="ET197" s="104"/>
      <c r="EU197" s="104"/>
      <c r="EV197" s="104"/>
      <c r="EW197" s="104"/>
      <c r="EX197" s="104"/>
      <c r="EY197" s="104"/>
      <c r="EZ197" s="104"/>
      <c r="FA197" s="104"/>
      <c r="FB197" s="104"/>
      <c r="FC197" s="104"/>
      <c r="FD197" s="104"/>
      <c r="FE197" s="104"/>
      <c r="FF197" s="104"/>
      <c r="FG197" s="104"/>
      <c r="FH197" s="104"/>
      <c r="FI197" s="104"/>
      <c r="FJ197" s="104"/>
      <c r="FK197" s="104"/>
      <c r="FL197" s="104"/>
      <c r="FM197" s="104"/>
      <c r="FN197" s="104"/>
      <c r="FO197" s="104"/>
      <c r="FQ197" s="3"/>
      <c r="FR197" s="3"/>
      <c r="FS197" s="3"/>
      <c r="FT197" s="3"/>
      <c r="FU197" s="3"/>
      <c r="FV197" s="3"/>
      <c r="FW197" s="3"/>
      <c r="FX197" s="3"/>
      <c r="FY197" s="3"/>
      <c r="FZ197" s="3"/>
      <c r="GA197" s="3"/>
      <c r="GB197" s="3"/>
      <c r="GC197" s="3"/>
      <c r="GD197" s="3"/>
      <c r="GE197" s="3"/>
      <c r="GF197" s="3"/>
      <c r="GG197" s="3"/>
      <c r="GH197" s="3"/>
      <c r="GI197" s="3"/>
      <c r="GJ197" s="3"/>
      <c r="GK197" s="3"/>
      <c r="GL197" s="3"/>
      <c r="GM197" s="3"/>
      <c r="GN197" s="3"/>
    </row>
    <row r="198" spans="1:196" s="10" customFormat="1" x14ac:dyDescent="0.2">
      <c r="A198" s="3"/>
      <c r="B198" s="3"/>
      <c r="C198" s="104"/>
      <c r="D198" s="104"/>
      <c r="E198" s="104"/>
      <c r="F198" s="104"/>
      <c r="G198" s="104"/>
      <c r="H198" s="104"/>
      <c r="I198" s="104"/>
      <c r="J198" s="104"/>
      <c r="K198" s="104"/>
      <c r="L198" s="104"/>
      <c r="M198" s="104"/>
      <c r="N198" s="104"/>
      <c r="O198" s="104"/>
      <c r="P198" s="104"/>
      <c r="Q198" s="104"/>
      <c r="R198" s="104"/>
      <c r="S198" s="104"/>
      <c r="T198" s="104"/>
      <c r="U198" s="104"/>
      <c r="V198" s="104"/>
      <c r="W198" s="104"/>
      <c r="X198" s="104"/>
      <c r="Y198" s="104"/>
      <c r="Z198" s="104"/>
      <c r="AA198" s="104"/>
      <c r="AB198" s="104"/>
      <c r="AC198" s="104"/>
      <c r="AD198" s="104"/>
      <c r="AE198" s="104"/>
      <c r="AF198" s="104"/>
      <c r="AG198" s="104"/>
      <c r="AH198" s="104"/>
      <c r="AI198" s="104"/>
      <c r="AJ198" s="104"/>
      <c r="AK198" s="104"/>
      <c r="AL198" s="104"/>
      <c r="AM198" s="104"/>
      <c r="AN198" s="104"/>
      <c r="AO198" s="104"/>
      <c r="AP198" s="104"/>
      <c r="AQ198" s="104"/>
      <c r="AR198" s="104"/>
      <c r="AS198" s="104"/>
      <c r="AT198" s="104"/>
      <c r="AU198" s="104"/>
      <c r="AV198" s="104"/>
      <c r="AW198" s="104"/>
      <c r="AX198" s="104"/>
      <c r="AY198" s="104"/>
      <c r="AZ198" s="104"/>
      <c r="BA198" s="104"/>
      <c r="BB198" s="104"/>
      <c r="BC198" s="104"/>
      <c r="BD198" s="104"/>
      <c r="BE198" s="104"/>
      <c r="BF198" s="104"/>
      <c r="BG198" s="104"/>
      <c r="BH198" s="104"/>
      <c r="BI198" s="104"/>
      <c r="BJ198" s="104"/>
      <c r="BK198" s="104"/>
      <c r="BL198" s="104"/>
      <c r="BM198" s="104"/>
      <c r="BN198" s="104"/>
      <c r="BO198" s="104"/>
      <c r="BP198" s="104"/>
      <c r="BQ198" s="104"/>
      <c r="BR198" s="104"/>
      <c r="BS198" s="104"/>
      <c r="BT198" s="104"/>
      <c r="BU198" s="104"/>
      <c r="BV198" s="104"/>
      <c r="BW198" s="104"/>
      <c r="BX198" s="105"/>
      <c r="BY198" s="105"/>
      <c r="BZ198" s="105"/>
      <c r="CA198" s="105"/>
      <c r="CB198" s="105"/>
      <c r="CC198" s="105"/>
      <c r="CD198" s="105"/>
      <c r="CE198" s="105"/>
      <c r="CF198" s="105"/>
      <c r="CG198" s="105"/>
      <c r="CH198" s="105"/>
      <c r="CI198" s="105"/>
      <c r="CJ198" s="105"/>
      <c r="CK198" s="105"/>
      <c r="CL198" s="106"/>
      <c r="CM198" s="105"/>
      <c r="CN198" s="105"/>
      <c r="CO198" s="105"/>
      <c r="CP198" s="105"/>
      <c r="CQ198" s="105"/>
      <c r="CR198" s="105"/>
      <c r="CS198" s="105"/>
      <c r="CT198" s="104"/>
      <c r="CU198" s="104"/>
      <c r="CV198" s="104"/>
      <c r="CW198" s="104"/>
      <c r="CX198" s="104"/>
      <c r="CY198" s="104"/>
      <c r="CZ198" s="104"/>
      <c r="DA198" s="104"/>
      <c r="DB198" s="104"/>
      <c r="DC198" s="104"/>
      <c r="DD198" s="104"/>
      <c r="DE198" s="104"/>
      <c r="DF198" s="104"/>
      <c r="DG198" s="104"/>
      <c r="DH198" s="104"/>
      <c r="DI198" s="104"/>
      <c r="DJ198" s="104"/>
      <c r="DK198" s="104"/>
      <c r="DL198" s="104"/>
      <c r="DM198" s="104"/>
      <c r="DN198" s="104"/>
      <c r="DO198" s="104"/>
      <c r="DP198" s="104"/>
      <c r="DQ198" s="104"/>
      <c r="DR198" s="104"/>
      <c r="DS198" s="104"/>
      <c r="DT198" s="104"/>
      <c r="DU198" s="104"/>
      <c r="DV198" s="104"/>
      <c r="DW198" s="104"/>
      <c r="DX198" s="104"/>
      <c r="DY198" s="104"/>
      <c r="DZ198" s="104"/>
      <c r="EA198" s="104"/>
      <c r="EB198" s="104"/>
      <c r="EC198" s="104"/>
      <c r="ED198" s="104"/>
      <c r="EE198" s="104"/>
      <c r="EF198" s="104"/>
      <c r="EG198" s="104"/>
      <c r="EH198" s="104"/>
      <c r="EI198" s="104"/>
      <c r="EJ198" s="104"/>
      <c r="EK198" s="104"/>
      <c r="EL198" s="104"/>
      <c r="EM198" s="104"/>
      <c r="EN198" s="104"/>
      <c r="EO198" s="104"/>
      <c r="EP198" s="104"/>
      <c r="EQ198" s="104"/>
      <c r="ER198" s="104"/>
      <c r="ES198" s="104"/>
      <c r="ET198" s="104"/>
      <c r="EU198" s="104"/>
      <c r="EV198" s="104"/>
      <c r="EW198" s="104"/>
      <c r="EX198" s="104"/>
      <c r="EY198" s="104"/>
      <c r="EZ198" s="104"/>
      <c r="FA198" s="104"/>
      <c r="FB198" s="104"/>
      <c r="FC198" s="104"/>
      <c r="FD198" s="104"/>
      <c r="FE198" s="104"/>
      <c r="FF198" s="104"/>
      <c r="FG198" s="104"/>
      <c r="FH198" s="104"/>
      <c r="FI198" s="104"/>
      <c r="FJ198" s="104"/>
      <c r="FK198" s="104"/>
      <c r="FL198" s="104"/>
      <c r="FM198" s="104"/>
      <c r="FN198" s="104"/>
      <c r="FO198" s="104"/>
      <c r="FQ198" s="3"/>
      <c r="FR198" s="3"/>
      <c r="FS198" s="3"/>
      <c r="FT198" s="3"/>
      <c r="FU198" s="3"/>
      <c r="FV198" s="3"/>
      <c r="FW198" s="3"/>
      <c r="FX198" s="3"/>
      <c r="FY198" s="3"/>
      <c r="FZ198" s="3"/>
      <c r="GA198" s="3"/>
      <c r="GB198" s="3"/>
      <c r="GC198" s="3"/>
      <c r="GD198" s="3"/>
      <c r="GE198" s="3"/>
      <c r="GF198" s="3"/>
      <c r="GG198" s="3"/>
      <c r="GH198" s="3"/>
      <c r="GI198" s="3"/>
      <c r="GJ198" s="3"/>
      <c r="GK198" s="3"/>
      <c r="GL198" s="3"/>
      <c r="GM198" s="3"/>
      <c r="GN198" s="3"/>
    </row>
    <row r="199" spans="1:196" s="10" customFormat="1" x14ac:dyDescent="0.2">
      <c r="A199" s="3"/>
      <c r="B199" s="3"/>
      <c r="C199" s="104"/>
      <c r="D199" s="104"/>
      <c r="E199" s="104"/>
      <c r="F199" s="104"/>
      <c r="G199" s="104"/>
      <c r="H199" s="104"/>
      <c r="I199" s="104"/>
      <c r="J199" s="104"/>
      <c r="K199" s="104"/>
      <c r="L199" s="104"/>
      <c r="M199" s="104"/>
      <c r="N199" s="104"/>
      <c r="O199" s="104"/>
      <c r="P199" s="104"/>
      <c r="Q199" s="104"/>
      <c r="R199" s="104"/>
      <c r="S199" s="104"/>
      <c r="T199" s="104"/>
      <c r="U199" s="104"/>
      <c r="V199" s="104"/>
      <c r="W199" s="104"/>
      <c r="X199" s="104"/>
      <c r="Y199" s="104"/>
      <c r="Z199" s="104"/>
      <c r="AA199" s="104"/>
      <c r="AB199" s="104"/>
      <c r="AC199" s="104"/>
      <c r="AD199" s="104"/>
      <c r="AE199" s="104"/>
      <c r="AF199" s="104"/>
      <c r="AG199" s="104"/>
      <c r="AH199" s="104"/>
      <c r="AI199" s="104"/>
      <c r="AJ199" s="104"/>
      <c r="AK199" s="104"/>
      <c r="AL199" s="104"/>
      <c r="AM199" s="104"/>
      <c r="AN199" s="104"/>
      <c r="AO199" s="104"/>
      <c r="AP199" s="104"/>
      <c r="AQ199" s="104"/>
      <c r="AR199" s="104"/>
      <c r="AS199" s="104"/>
      <c r="AT199" s="104"/>
      <c r="AU199" s="104"/>
      <c r="AV199" s="104"/>
      <c r="AW199" s="104"/>
      <c r="AX199" s="104"/>
      <c r="AY199" s="104"/>
      <c r="AZ199" s="104"/>
      <c r="BA199" s="104"/>
      <c r="BB199" s="104"/>
      <c r="BC199" s="104"/>
      <c r="BD199" s="104"/>
      <c r="BE199" s="104"/>
      <c r="BF199" s="104"/>
      <c r="BG199" s="104"/>
      <c r="BH199" s="104"/>
      <c r="BI199" s="104"/>
      <c r="BJ199" s="104"/>
      <c r="BK199" s="104"/>
      <c r="BL199" s="104"/>
      <c r="BM199" s="104"/>
      <c r="BN199" s="104"/>
      <c r="BO199" s="104"/>
      <c r="BP199" s="104"/>
      <c r="BQ199" s="104"/>
      <c r="BR199" s="104"/>
      <c r="BS199" s="104"/>
      <c r="BT199" s="104"/>
      <c r="BU199" s="104"/>
      <c r="BV199" s="104"/>
      <c r="BW199" s="104"/>
      <c r="BX199" s="105"/>
      <c r="BY199" s="105"/>
      <c r="BZ199" s="105"/>
      <c r="CA199" s="105"/>
      <c r="CB199" s="105"/>
      <c r="CC199" s="105"/>
      <c r="CD199" s="105"/>
      <c r="CE199" s="105"/>
      <c r="CF199" s="105"/>
      <c r="CG199" s="105"/>
      <c r="CH199" s="105"/>
      <c r="CI199" s="105"/>
      <c r="CJ199" s="105"/>
      <c r="CK199" s="105"/>
      <c r="CL199" s="106"/>
      <c r="CM199" s="105"/>
      <c r="CN199" s="105"/>
      <c r="CO199" s="105"/>
      <c r="CP199" s="105"/>
      <c r="CQ199" s="105"/>
      <c r="CR199" s="105"/>
      <c r="CS199" s="105"/>
      <c r="CT199" s="104"/>
      <c r="CU199" s="104"/>
      <c r="CV199" s="104"/>
      <c r="CW199" s="104"/>
      <c r="CX199" s="104"/>
      <c r="CY199" s="104"/>
      <c r="CZ199" s="104"/>
      <c r="DA199" s="104"/>
      <c r="DB199" s="104"/>
      <c r="DC199" s="104"/>
      <c r="DD199" s="104"/>
      <c r="DE199" s="104"/>
      <c r="DF199" s="104"/>
      <c r="DG199" s="104"/>
      <c r="DH199" s="104"/>
      <c r="DI199" s="104"/>
      <c r="DJ199" s="104"/>
      <c r="DK199" s="104"/>
      <c r="DL199" s="104"/>
      <c r="DM199" s="104"/>
      <c r="DN199" s="104"/>
      <c r="DO199" s="104"/>
      <c r="DP199" s="104"/>
      <c r="DQ199" s="104"/>
      <c r="DR199" s="104"/>
      <c r="DS199" s="104"/>
      <c r="DT199" s="104"/>
      <c r="DU199" s="104"/>
      <c r="DV199" s="104"/>
      <c r="DW199" s="104"/>
      <c r="DX199" s="104"/>
      <c r="DY199" s="104"/>
      <c r="DZ199" s="104"/>
      <c r="EA199" s="104"/>
      <c r="EB199" s="104"/>
      <c r="EC199" s="104"/>
      <c r="ED199" s="104"/>
      <c r="EE199" s="104"/>
      <c r="EF199" s="104"/>
      <c r="EG199" s="104"/>
      <c r="EH199" s="104"/>
      <c r="EI199" s="104"/>
      <c r="EJ199" s="104"/>
      <c r="EK199" s="104"/>
      <c r="EL199" s="104"/>
      <c r="EM199" s="104"/>
      <c r="EN199" s="104"/>
      <c r="EO199" s="104"/>
      <c r="EP199" s="104"/>
      <c r="EQ199" s="104"/>
      <c r="ER199" s="104"/>
      <c r="ES199" s="104"/>
      <c r="ET199" s="104"/>
      <c r="EU199" s="104"/>
      <c r="EV199" s="104"/>
      <c r="EW199" s="104"/>
      <c r="EX199" s="104"/>
      <c r="EY199" s="104"/>
      <c r="EZ199" s="104"/>
      <c r="FA199" s="104"/>
      <c r="FB199" s="104"/>
      <c r="FC199" s="104"/>
      <c r="FD199" s="104"/>
      <c r="FE199" s="104"/>
      <c r="FF199" s="104"/>
      <c r="FG199" s="104"/>
      <c r="FH199" s="104"/>
      <c r="FI199" s="104"/>
      <c r="FJ199" s="104"/>
      <c r="FK199" s="104"/>
      <c r="FL199" s="104"/>
      <c r="FM199" s="104"/>
      <c r="FN199" s="104"/>
      <c r="FO199" s="104"/>
      <c r="FQ199" s="3"/>
      <c r="FR199" s="3"/>
      <c r="FS199" s="3"/>
      <c r="FT199" s="3"/>
      <c r="FU199" s="3"/>
      <c r="FV199" s="3"/>
      <c r="FW199" s="3"/>
      <c r="FX199" s="3"/>
      <c r="FY199" s="3"/>
      <c r="FZ199" s="3"/>
      <c r="GA199" s="3"/>
      <c r="GB199" s="3"/>
      <c r="GC199" s="3"/>
      <c r="GD199" s="3"/>
      <c r="GE199" s="3"/>
      <c r="GF199" s="3"/>
      <c r="GG199" s="3"/>
      <c r="GH199" s="3"/>
      <c r="GI199" s="3"/>
      <c r="GJ199" s="3"/>
      <c r="GK199" s="3"/>
      <c r="GL199" s="3"/>
      <c r="GM199" s="3"/>
      <c r="GN199" s="3"/>
    </row>
    <row r="200" spans="1:196" s="10" customFormat="1" x14ac:dyDescent="0.2">
      <c r="A200" s="3"/>
      <c r="B200" s="3"/>
      <c r="C200" s="104"/>
      <c r="D200" s="104"/>
      <c r="E200" s="104"/>
      <c r="F200" s="104"/>
      <c r="G200" s="104"/>
      <c r="H200" s="104"/>
      <c r="I200" s="104"/>
      <c r="J200" s="104"/>
      <c r="K200" s="104"/>
      <c r="L200" s="104"/>
      <c r="M200" s="104"/>
      <c r="N200" s="104"/>
      <c r="O200" s="104"/>
      <c r="P200" s="104"/>
      <c r="Q200" s="104"/>
      <c r="R200" s="104"/>
      <c r="S200" s="104"/>
      <c r="T200" s="104"/>
      <c r="U200" s="104"/>
      <c r="V200" s="104"/>
      <c r="W200" s="104"/>
      <c r="X200" s="104"/>
      <c r="Y200" s="104"/>
      <c r="Z200" s="104"/>
      <c r="AA200" s="104"/>
      <c r="AB200" s="104"/>
      <c r="AC200" s="104"/>
      <c r="AD200" s="104"/>
      <c r="AE200" s="104"/>
      <c r="AF200" s="104"/>
      <c r="AG200" s="104"/>
      <c r="AH200" s="104"/>
      <c r="AI200" s="104"/>
      <c r="AJ200" s="104"/>
      <c r="AK200" s="104"/>
      <c r="AL200" s="104"/>
      <c r="AM200" s="104"/>
      <c r="AN200" s="104"/>
      <c r="AO200" s="104"/>
      <c r="AP200" s="104"/>
      <c r="AQ200" s="104"/>
      <c r="AR200" s="104"/>
      <c r="AS200" s="104"/>
      <c r="AT200" s="104"/>
      <c r="AU200" s="104"/>
      <c r="AV200" s="104"/>
      <c r="AW200" s="104"/>
      <c r="AX200" s="104"/>
      <c r="AY200" s="104"/>
      <c r="AZ200" s="104"/>
      <c r="BA200" s="104"/>
      <c r="BB200" s="104"/>
      <c r="BC200" s="104"/>
      <c r="BD200" s="104"/>
      <c r="BE200" s="104"/>
      <c r="BF200" s="104"/>
      <c r="BG200" s="104"/>
      <c r="BH200" s="104"/>
      <c r="BI200" s="104"/>
      <c r="BJ200" s="104"/>
      <c r="BK200" s="104"/>
      <c r="BL200" s="104"/>
      <c r="BM200" s="104"/>
      <c r="BN200" s="104"/>
      <c r="BO200" s="104"/>
      <c r="BP200" s="104"/>
      <c r="BQ200" s="104"/>
      <c r="BR200" s="104"/>
      <c r="BS200" s="104"/>
      <c r="BT200" s="104"/>
      <c r="BU200" s="104"/>
      <c r="BV200" s="104"/>
      <c r="BW200" s="104"/>
      <c r="BX200" s="105"/>
      <c r="BY200" s="105"/>
      <c r="BZ200" s="105"/>
      <c r="CA200" s="105"/>
      <c r="CB200" s="105"/>
      <c r="CC200" s="105"/>
      <c r="CD200" s="105"/>
      <c r="CE200" s="105"/>
      <c r="CF200" s="105"/>
      <c r="CG200" s="105"/>
      <c r="CH200" s="105"/>
      <c r="CI200" s="105"/>
      <c r="CJ200" s="105"/>
      <c r="CK200" s="105"/>
      <c r="CL200" s="106"/>
      <c r="CM200" s="105"/>
      <c r="CN200" s="105"/>
      <c r="CO200" s="105"/>
      <c r="CP200" s="105"/>
      <c r="CQ200" s="105"/>
      <c r="CR200" s="105"/>
      <c r="CS200" s="105"/>
      <c r="CT200" s="104"/>
      <c r="CU200" s="104"/>
      <c r="CV200" s="104"/>
      <c r="CW200" s="104"/>
      <c r="CX200" s="104"/>
      <c r="CY200" s="104"/>
      <c r="CZ200" s="104"/>
      <c r="DA200" s="104"/>
      <c r="DB200" s="104"/>
      <c r="DC200" s="104"/>
      <c r="DD200" s="104"/>
      <c r="DE200" s="104"/>
      <c r="DF200" s="104"/>
      <c r="DG200" s="104"/>
      <c r="DH200" s="104"/>
      <c r="DI200" s="104"/>
      <c r="DJ200" s="104"/>
      <c r="DK200" s="104"/>
      <c r="DL200" s="104"/>
      <c r="DM200" s="104"/>
      <c r="DN200" s="104"/>
      <c r="DO200" s="104"/>
      <c r="DP200" s="104"/>
      <c r="DQ200" s="104"/>
      <c r="DR200" s="104"/>
      <c r="DS200" s="104"/>
      <c r="DT200" s="104"/>
      <c r="DU200" s="104"/>
      <c r="DV200" s="104"/>
      <c r="DW200" s="104"/>
      <c r="DX200" s="104"/>
      <c r="DY200" s="104"/>
      <c r="DZ200" s="104"/>
      <c r="EA200" s="104"/>
      <c r="EB200" s="104"/>
      <c r="EC200" s="104"/>
      <c r="ED200" s="104"/>
      <c r="EE200" s="104"/>
      <c r="EF200" s="104"/>
      <c r="EG200" s="104"/>
      <c r="EH200" s="104"/>
      <c r="EI200" s="104"/>
      <c r="EJ200" s="104"/>
      <c r="EK200" s="104"/>
      <c r="EL200" s="104"/>
      <c r="EM200" s="104"/>
      <c r="EN200" s="104"/>
      <c r="EO200" s="104"/>
      <c r="EP200" s="104"/>
      <c r="EQ200" s="104"/>
      <c r="ER200" s="104"/>
      <c r="ES200" s="104"/>
      <c r="ET200" s="104"/>
      <c r="EU200" s="104"/>
      <c r="EV200" s="104"/>
      <c r="EW200" s="104"/>
      <c r="EX200" s="104"/>
      <c r="EY200" s="104"/>
      <c r="EZ200" s="104"/>
      <c r="FA200" s="104"/>
      <c r="FB200" s="104"/>
      <c r="FC200" s="104"/>
      <c r="FD200" s="104"/>
      <c r="FE200" s="104"/>
      <c r="FF200" s="104"/>
      <c r="FG200" s="104"/>
      <c r="FH200" s="104"/>
      <c r="FI200" s="104"/>
      <c r="FJ200" s="104"/>
      <c r="FK200" s="104"/>
      <c r="FL200" s="104"/>
      <c r="FM200" s="104"/>
      <c r="FN200" s="104"/>
      <c r="FO200" s="104"/>
      <c r="FQ200" s="3"/>
      <c r="FR200" s="3"/>
      <c r="FS200" s="3"/>
      <c r="FT200" s="3"/>
      <c r="FU200" s="3"/>
      <c r="FV200" s="3"/>
      <c r="FW200" s="3"/>
      <c r="FX200" s="3"/>
      <c r="FY200" s="3"/>
      <c r="FZ200" s="3"/>
      <c r="GA200" s="3"/>
      <c r="GB200" s="3"/>
      <c r="GC200" s="3"/>
      <c r="GD200" s="3"/>
      <c r="GE200" s="3"/>
      <c r="GF200" s="3"/>
      <c r="GG200" s="3"/>
      <c r="GH200" s="3"/>
      <c r="GI200" s="3"/>
      <c r="GJ200" s="3"/>
      <c r="GK200" s="3"/>
      <c r="GL200" s="3"/>
      <c r="GM200" s="3"/>
      <c r="GN200" s="3"/>
    </row>
    <row r="201" spans="1:196" s="10" customFormat="1" x14ac:dyDescent="0.2">
      <c r="A201" s="3"/>
      <c r="B201" s="3"/>
      <c r="C201" s="104"/>
      <c r="D201" s="104"/>
      <c r="E201" s="104"/>
      <c r="F201" s="104"/>
      <c r="G201" s="104"/>
      <c r="H201" s="104"/>
      <c r="I201" s="104"/>
      <c r="J201" s="104"/>
      <c r="K201" s="104"/>
      <c r="L201" s="104"/>
      <c r="M201" s="104"/>
      <c r="N201" s="104"/>
      <c r="O201" s="104"/>
      <c r="P201" s="104"/>
      <c r="Q201" s="104"/>
      <c r="R201" s="104"/>
      <c r="S201" s="104"/>
      <c r="T201" s="104"/>
      <c r="U201" s="104"/>
      <c r="V201" s="104"/>
      <c r="W201" s="104"/>
      <c r="X201" s="104"/>
      <c r="Y201" s="104"/>
      <c r="Z201" s="104"/>
      <c r="AA201" s="104"/>
      <c r="AB201" s="104"/>
      <c r="AC201" s="104"/>
      <c r="AD201" s="104"/>
      <c r="AE201" s="104"/>
      <c r="AF201" s="104"/>
      <c r="AG201" s="104"/>
      <c r="AH201" s="104"/>
      <c r="AI201" s="104"/>
      <c r="AJ201" s="104"/>
      <c r="AK201" s="104"/>
      <c r="AL201" s="104"/>
      <c r="AM201" s="104"/>
      <c r="AN201" s="104"/>
      <c r="AO201" s="104"/>
      <c r="AP201" s="104"/>
      <c r="AQ201" s="104"/>
      <c r="AR201" s="104"/>
      <c r="AS201" s="104"/>
      <c r="AT201" s="104"/>
      <c r="AU201" s="104"/>
      <c r="AV201" s="104"/>
      <c r="AW201" s="104"/>
      <c r="AX201" s="104"/>
      <c r="AY201" s="104"/>
      <c r="AZ201" s="104"/>
      <c r="BA201" s="104"/>
      <c r="BB201" s="104"/>
      <c r="BC201" s="104"/>
      <c r="BD201" s="104"/>
      <c r="BE201" s="104"/>
      <c r="BF201" s="104"/>
      <c r="BG201" s="104"/>
      <c r="BH201" s="104"/>
      <c r="BI201" s="104"/>
      <c r="BJ201" s="104"/>
      <c r="BK201" s="104"/>
      <c r="BL201" s="104"/>
      <c r="BM201" s="104"/>
      <c r="BN201" s="104"/>
      <c r="BO201" s="104"/>
      <c r="BP201" s="104"/>
      <c r="BQ201" s="104"/>
      <c r="BR201" s="104"/>
      <c r="BS201" s="104"/>
      <c r="BT201" s="104"/>
      <c r="BU201" s="104"/>
      <c r="BV201" s="104"/>
      <c r="BW201" s="104"/>
      <c r="BX201" s="105"/>
      <c r="BY201" s="105"/>
      <c r="BZ201" s="105"/>
      <c r="CA201" s="105"/>
      <c r="CB201" s="105"/>
      <c r="CC201" s="105"/>
      <c r="CD201" s="105"/>
      <c r="CE201" s="105"/>
      <c r="CF201" s="105"/>
      <c r="CG201" s="105"/>
      <c r="CH201" s="105"/>
      <c r="CI201" s="105"/>
      <c r="CJ201" s="105"/>
      <c r="CK201" s="105"/>
      <c r="CL201" s="106"/>
      <c r="CM201" s="105"/>
      <c r="CN201" s="105"/>
      <c r="CO201" s="105"/>
      <c r="CP201" s="105"/>
      <c r="CQ201" s="105"/>
      <c r="CR201" s="105"/>
      <c r="CS201" s="105"/>
      <c r="CT201" s="104"/>
      <c r="CU201" s="104"/>
      <c r="CV201" s="104"/>
      <c r="CW201" s="104"/>
      <c r="CX201" s="104"/>
      <c r="CY201" s="104"/>
      <c r="CZ201" s="104"/>
      <c r="DA201" s="104"/>
      <c r="DB201" s="104"/>
      <c r="DC201" s="104"/>
      <c r="DD201" s="104"/>
      <c r="DE201" s="104"/>
      <c r="DF201" s="104"/>
      <c r="DG201" s="104"/>
      <c r="DH201" s="104"/>
      <c r="DI201" s="104"/>
      <c r="DJ201" s="104"/>
      <c r="DK201" s="104"/>
      <c r="DL201" s="104"/>
      <c r="DM201" s="104"/>
      <c r="DN201" s="104"/>
      <c r="DO201" s="104"/>
      <c r="DP201" s="104"/>
      <c r="DQ201" s="104"/>
      <c r="DR201" s="104"/>
      <c r="DS201" s="104"/>
      <c r="DT201" s="104"/>
      <c r="DU201" s="104"/>
      <c r="DV201" s="104"/>
      <c r="DW201" s="104"/>
      <c r="DX201" s="104"/>
      <c r="DY201" s="104"/>
      <c r="DZ201" s="104"/>
      <c r="EA201" s="104"/>
      <c r="EB201" s="104"/>
      <c r="EC201" s="104"/>
      <c r="ED201" s="104"/>
      <c r="EE201" s="104"/>
      <c r="EF201" s="104"/>
      <c r="EG201" s="104"/>
      <c r="EH201" s="104"/>
      <c r="EI201" s="104"/>
      <c r="EJ201" s="104"/>
      <c r="EK201" s="104"/>
      <c r="EL201" s="104"/>
      <c r="EM201" s="104"/>
      <c r="EN201" s="104"/>
      <c r="EO201" s="104"/>
      <c r="EP201" s="104"/>
      <c r="EQ201" s="104"/>
      <c r="ER201" s="104"/>
      <c r="ES201" s="104"/>
      <c r="ET201" s="104"/>
      <c r="EU201" s="104"/>
      <c r="EV201" s="104"/>
      <c r="EW201" s="104"/>
      <c r="EX201" s="104"/>
      <c r="EY201" s="104"/>
      <c r="EZ201" s="104"/>
      <c r="FA201" s="104"/>
      <c r="FB201" s="104"/>
      <c r="FC201" s="104"/>
      <c r="FD201" s="104"/>
      <c r="FE201" s="104"/>
      <c r="FF201" s="104"/>
      <c r="FG201" s="104"/>
      <c r="FH201" s="104"/>
      <c r="FI201" s="104"/>
      <c r="FJ201" s="104"/>
      <c r="FK201" s="104"/>
      <c r="FL201" s="104"/>
      <c r="FM201" s="104"/>
      <c r="FN201" s="104"/>
      <c r="FO201" s="104"/>
      <c r="FQ201" s="3"/>
      <c r="FR201" s="3"/>
      <c r="FS201" s="3"/>
      <c r="FT201" s="3"/>
      <c r="FU201" s="3"/>
      <c r="FV201" s="3"/>
      <c r="FW201" s="3"/>
      <c r="FX201" s="3"/>
      <c r="FY201" s="3"/>
      <c r="FZ201" s="3"/>
      <c r="GA201" s="3"/>
      <c r="GB201" s="3"/>
      <c r="GC201" s="3"/>
      <c r="GD201" s="3"/>
      <c r="GE201" s="3"/>
      <c r="GF201" s="3"/>
      <c r="GG201" s="3"/>
      <c r="GH201" s="3"/>
      <c r="GI201" s="3"/>
      <c r="GJ201" s="3"/>
      <c r="GK201" s="3"/>
      <c r="GL201" s="3"/>
      <c r="GM201" s="3"/>
      <c r="GN201" s="3"/>
    </row>
    <row r="202" spans="1:196" s="10" customFormat="1" x14ac:dyDescent="0.2">
      <c r="A202" s="3"/>
      <c r="B202" s="3"/>
      <c r="C202" s="104"/>
      <c r="D202" s="104"/>
      <c r="E202" s="104"/>
      <c r="F202" s="104"/>
      <c r="G202" s="104"/>
      <c r="H202" s="104"/>
      <c r="I202" s="104"/>
      <c r="J202" s="104"/>
      <c r="K202" s="104"/>
      <c r="L202" s="104"/>
      <c r="M202" s="104"/>
      <c r="N202" s="104"/>
      <c r="O202" s="104"/>
      <c r="P202" s="104"/>
      <c r="Q202" s="104"/>
      <c r="R202" s="104"/>
      <c r="S202" s="104"/>
      <c r="T202" s="104"/>
      <c r="U202" s="104"/>
      <c r="V202" s="104"/>
      <c r="W202" s="104"/>
      <c r="X202" s="104"/>
      <c r="Y202" s="104"/>
      <c r="Z202" s="104"/>
      <c r="AA202" s="104"/>
      <c r="AB202" s="104"/>
      <c r="AC202" s="104"/>
      <c r="AD202" s="104"/>
      <c r="AE202" s="104"/>
      <c r="AF202" s="104"/>
      <c r="AG202" s="104"/>
      <c r="AH202" s="104"/>
      <c r="AI202" s="104"/>
      <c r="AJ202" s="104"/>
      <c r="AK202" s="104"/>
      <c r="AL202" s="104"/>
      <c r="AM202" s="104"/>
      <c r="AN202" s="104"/>
      <c r="AO202" s="104"/>
      <c r="AP202" s="104"/>
      <c r="AQ202" s="104"/>
      <c r="AR202" s="104"/>
      <c r="AS202" s="104"/>
      <c r="AT202" s="104"/>
      <c r="AU202" s="104"/>
      <c r="AV202" s="104"/>
      <c r="AW202" s="104"/>
      <c r="AX202" s="104"/>
      <c r="AY202" s="104"/>
      <c r="AZ202" s="104"/>
      <c r="BA202" s="104"/>
      <c r="BB202" s="104"/>
      <c r="BC202" s="104"/>
      <c r="BD202" s="104"/>
      <c r="BE202" s="104"/>
      <c r="BF202" s="104"/>
      <c r="BG202" s="104"/>
      <c r="BH202" s="104"/>
      <c r="BI202" s="104"/>
      <c r="BJ202" s="104"/>
      <c r="BK202" s="104"/>
      <c r="BL202" s="104"/>
      <c r="BM202" s="104"/>
      <c r="BN202" s="104"/>
      <c r="BO202" s="104"/>
      <c r="BP202" s="104"/>
      <c r="BQ202" s="104"/>
      <c r="BR202" s="104"/>
      <c r="BS202" s="104"/>
      <c r="BT202" s="104"/>
      <c r="BU202" s="104"/>
      <c r="BV202" s="104"/>
      <c r="BW202" s="104"/>
      <c r="BX202" s="105"/>
      <c r="BY202" s="105"/>
      <c r="BZ202" s="105"/>
      <c r="CA202" s="105"/>
      <c r="CB202" s="105"/>
      <c r="CC202" s="105"/>
      <c r="CD202" s="105"/>
      <c r="CE202" s="105"/>
      <c r="CF202" s="105"/>
      <c r="CG202" s="105"/>
      <c r="CH202" s="105"/>
      <c r="CI202" s="105"/>
      <c r="CJ202" s="105"/>
      <c r="CK202" s="105"/>
      <c r="CL202" s="106"/>
      <c r="CM202" s="105"/>
      <c r="CN202" s="105"/>
      <c r="CO202" s="105"/>
      <c r="CP202" s="105"/>
      <c r="CQ202" s="105"/>
      <c r="CR202" s="105"/>
      <c r="CS202" s="105"/>
      <c r="CT202" s="104"/>
      <c r="CU202" s="104"/>
      <c r="CV202" s="104"/>
      <c r="CW202" s="104"/>
      <c r="CX202" s="104"/>
      <c r="CY202" s="104"/>
      <c r="CZ202" s="104"/>
      <c r="DA202" s="104"/>
      <c r="DB202" s="104"/>
      <c r="DC202" s="104"/>
      <c r="DD202" s="104"/>
      <c r="DE202" s="104"/>
      <c r="DF202" s="104"/>
      <c r="DG202" s="104"/>
      <c r="DH202" s="104"/>
      <c r="DI202" s="104"/>
      <c r="DJ202" s="104"/>
      <c r="DK202" s="104"/>
      <c r="DL202" s="104"/>
      <c r="DM202" s="104"/>
      <c r="DN202" s="104"/>
      <c r="DO202" s="104"/>
      <c r="DP202" s="104"/>
      <c r="DQ202" s="104"/>
      <c r="DR202" s="104"/>
      <c r="DS202" s="104"/>
      <c r="DT202" s="104"/>
      <c r="DU202" s="104"/>
      <c r="DV202" s="104"/>
      <c r="DW202" s="104"/>
      <c r="DX202" s="104"/>
      <c r="DY202" s="104"/>
      <c r="DZ202" s="104"/>
      <c r="EA202" s="104"/>
      <c r="EB202" s="104"/>
      <c r="EC202" s="104"/>
      <c r="ED202" s="104"/>
      <c r="EE202" s="104"/>
      <c r="EF202" s="104"/>
      <c r="EG202" s="104"/>
      <c r="EH202" s="104"/>
      <c r="EI202" s="104"/>
      <c r="EJ202" s="104"/>
      <c r="EK202" s="104"/>
      <c r="EL202" s="104"/>
      <c r="EM202" s="104"/>
      <c r="EN202" s="104"/>
      <c r="EO202" s="104"/>
      <c r="EP202" s="104"/>
      <c r="EQ202" s="104"/>
      <c r="ER202" s="104"/>
      <c r="ES202" s="104"/>
      <c r="ET202" s="104"/>
      <c r="EU202" s="104"/>
      <c r="EV202" s="104"/>
      <c r="EW202" s="104"/>
      <c r="EX202" s="104"/>
      <c r="EY202" s="104"/>
      <c r="EZ202" s="104"/>
      <c r="FA202" s="104"/>
      <c r="FB202" s="104"/>
      <c r="FC202" s="104"/>
      <c r="FD202" s="104"/>
      <c r="FE202" s="104"/>
      <c r="FF202" s="104"/>
      <c r="FG202" s="104"/>
      <c r="FH202" s="104"/>
      <c r="FI202" s="104"/>
      <c r="FJ202" s="104"/>
      <c r="FK202" s="104"/>
      <c r="FL202" s="104"/>
      <c r="FM202" s="104"/>
      <c r="FN202" s="104"/>
      <c r="FO202" s="104"/>
      <c r="FQ202" s="3"/>
      <c r="FR202" s="3"/>
      <c r="FS202" s="3"/>
      <c r="FT202" s="3"/>
      <c r="FU202" s="3"/>
      <c r="FV202" s="3"/>
      <c r="FW202" s="3"/>
      <c r="FX202" s="3"/>
      <c r="FY202" s="3"/>
      <c r="FZ202" s="3"/>
      <c r="GA202" s="3"/>
      <c r="GB202" s="3"/>
      <c r="GC202" s="3"/>
      <c r="GD202" s="3"/>
      <c r="GE202" s="3"/>
      <c r="GF202" s="3"/>
      <c r="GG202" s="3"/>
      <c r="GH202" s="3"/>
      <c r="GI202" s="3"/>
      <c r="GJ202" s="3"/>
      <c r="GK202" s="3"/>
      <c r="GL202" s="3"/>
      <c r="GM202" s="3"/>
      <c r="GN202" s="3"/>
    </row>
    <row r="203" spans="1:196" s="10" customFormat="1" x14ac:dyDescent="0.2">
      <c r="A203" s="3"/>
      <c r="B203" s="3"/>
      <c r="C203" s="104"/>
      <c r="D203" s="104"/>
      <c r="E203" s="104"/>
      <c r="F203" s="104"/>
      <c r="G203" s="104"/>
      <c r="H203" s="104"/>
      <c r="I203" s="104"/>
      <c r="J203" s="104"/>
      <c r="K203" s="104"/>
      <c r="L203" s="104"/>
      <c r="M203" s="104"/>
      <c r="N203" s="104"/>
      <c r="O203" s="104"/>
      <c r="P203" s="104"/>
      <c r="Q203" s="104"/>
      <c r="R203" s="104"/>
      <c r="S203" s="104"/>
      <c r="T203" s="104"/>
      <c r="U203" s="104"/>
      <c r="V203" s="104"/>
      <c r="W203" s="104"/>
      <c r="X203" s="104"/>
      <c r="Y203" s="104"/>
      <c r="Z203" s="104"/>
      <c r="AA203" s="104"/>
      <c r="AB203" s="104"/>
      <c r="AC203" s="104"/>
      <c r="AD203" s="104"/>
      <c r="AE203" s="104"/>
      <c r="AF203" s="104"/>
      <c r="AG203" s="104"/>
      <c r="AH203" s="104"/>
      <c r="AI203" s="104"/>
      <c r="AJ203" s="104"/>
      <c r="AK203" s="104"/>
      <c r="AL203" s="104"/>
      <c r="AM203" s="104"/>
      <c r="AN203" s="104"/>
      <c r="AO203" s="104"/>
      <c r="AP203" s="104"/>
      <c r="AQ203" s="104"/>
      <c r="AR203" s="104"/>
      <c r="AS203" s="104"/>
      <c r="AT203" s="104"/>
      <c r="AU203" s="104"/>
      <c r="AV203" s="104"/>
      <c r="AW203" s="104"/>
      <c r="AX203" s="104"/>
      <c r="AY203" s="104"/>
      <c r="AZ203" s="104"/>
      <c r="BA203" s="104"/>
      <c r="BB203" s="104"/>
      <c r="BC203" s="104"/>
      <c r="BD203" s="104"/>
      <c r="BE203" s="104"/>
      <c r="BF203" s="104"/>
      <c r="BG203" s="104"/>
      <c r="BH203" s="104"/>
      <c r="BI203" s="104"/>
      <c r="BJ203" s="104"/>
      <c r="BK203" s="104"/>
      <c r="BL203" s="104"/>
      <c r="BM203" s="104"/>
      <c r="BN203" s="104"/>
      <c r="BO203" s="104"/>
      <c r="BP203" s="104"/>
      <c r="BQ203" s="104"/>
      <c r="BR203" s="104"/>
      <c r="BS203" s="104"/>
      <c r="BT203" s="104"/>
      <c r="BU203" s="104"/>
      <c r="BV203" s="104"/>
      <c r="BW203" s="104"/>
      <c r="BX203" s="105"/>
      <c r="BY203" s="105"/>
      <c r="BZ203" s="105"/>
      <c r="CA203" s="105"/>
      <c r="CB203" s="105"/>
      <c r="CC203" s="105"/>
      <c r="CD203" s="105"/>
      <c r="CE203" s="105"/>
      <c r="CF203" s="105"/>
      <c r="CG203" s="105"/>
      <c r="CH203" s="105"/>
      <c r="CI203" s="105"/>
      <c r="CJ203" s="105"/>
      <c r="CK203" s="105"/>
      <c r="CL203" s="106"/>
      <c r="CM203" s="105"/>
      <c r="CN203" s="105"/>
      <c r="CO203" s="105"/>
      <c r="CP203" s="105"/>
      <c r="CQ203" s="105"/>
      <c r="CR203" s="105"/>
      <c r="CS203" s="105"/>
      <c r="CT203" s="104"/>
      <c r="CU203" s="104"/>
      <c r="CV203" s="104"/>
      <c r="CW203" s="104"/>
      <c r="CX203" s="104"/>
      <c r="CY203" s="104"/>
      <c r="CZ203" s="104"/>
      <c r="DA203" s="104"/>
      <c r="DB203" s="104"/>
      <c r="DC203" s="104"/>
      <c r="DD203" s="104"/>
      <c r="DE203" s="104"/>
      <c r="DF203" s="104"/>
      <c r="DG203" s="104"/>
      <c r="DH203" s="104"/>
      <c r="DI203" s="104"/>
      <c r="DJ203" s="104"/>
      <c r="DK203" s="104"/>
      <c r="DL203" s="104"/>
      <c r="DM203" s="104"/>
      <c r="DN203" s="104"/>
      <c r="DO203" s="104"/>
      <c r="DP203" s="104"/>
      <c r="DQ203" s="104"/>
      <c r="DR203" s="104"/>
      <c r="DS203" s="104"/>
      <c r="DT203" s="104"/>
      <c r="DU203" s="104"/>
      <c r="DV203" s="104"/>
      <c r="DW203" s="104"/>
      <c r="DX203" s="104"/>
      <c r="DY203" s="104"/>
      <c r="DZ203" s="104"/>
      <c r="EA203" s="104"/>
      <c r="EB203" s="104"/>
      <c r="EC203" s="104"/>
      <c r="ED203" s="104"/>
      <c r="EE203" s="104"/>
      <c r="EF203" s="104"/>
      <c r="EG203" s="104"/>
      <c r="EH203" s="104"/>
      <c r="EI203" s="104"/>
      <c r="EJ203" s="104"/>
      <c r="EK203" s="104"/>
      <c r="EL203" s="104"/>
      <c r="EM203" s="104"/>
      <c r="EN203" s="104"/>
      <c r="EO203" s="104"/>
      <c r="EP203" s="104"/>
      <c r="EQ203" s="104"/>
      <c r="ER203" s="104"/>
      <c r="ES203" s="104"/>
      <c r="ET203" s="104"/>
      <c r="EU203" s="104"/>
      <c r="EV203" s="104"/>
      <c r="EW203" s="104"/>
      <c r="EX203" s="104"/>
      <c r="EY203" s="104"/>
      <c r="EZ203" s="104"/>
      <c r="FA203" s="104"/>
      <c r="FB203" s="104"/>
      <c r="FC203" s="104"/>
      <c r="FD203" s="104"/>
      <c r="FE203" s="104"/>
      <c r="FF203" s="104"/>
      <c r="FG203" s="104"/>
      <c r="FH203" s="104"/>
      <c r="FI203" s="104"/>
      <c r="FJ203" s="104"/>
      <c r="FK203" s="104"/>
      <c r="FL203" s="104"/>
      <c r="FM203" s="104"/>
      <c r="FN203" s="104"/>
      <c r="FO203" s="104"/>
      <c r="FQ203" s="3"/>
      <c r="FR203" s="3"/>
      <c r="FS203" s="3"/>
      <c r="FT203" s="3"/>
      <c r="FU203" s="3"/>
      <c r="FV203" s="3"/>
      <c r="FW203" s="3"/>
      <c r="FX203" s="3"/>
      <c r="FY203" s="3"/>
      <c r="FZ203" s="3"/>
      <c r="GA203" s="3"/>
      <c r="GB203" s="3"/>
      <c r="GC203" s="3"/>
      <c r="GD203" s="3"/>
      <c r="GE203" s="3"/>
      <c r="GF203" s="3"/>
      <c r="GG203" s="3"/>
      <c r="GH203" s="3"/>
      <c r="GI203" s="3"/>
      <c r="GJ203" s="3"/>
      <c r="GK203" s="3"/>
      <c r="GL203" s="3"/>
      <c r="GM203" s="3"/>
      <c r="GN203" s="3"/>
    </row>
    <row r="204" spans="1:196" s="10" customFormat="1" x14ac:dyDescent="0.2">
      <c r="A204" s="3"/>
      <c r="B204" s="3"/>
      <c r="C204" s="104"/>
      <c r="D204" s="104"/>
      <c r="E204" s="104"/>
      <c r="F204" s="104"/>
      <c r="G204" s="104"/>
      <c r="H204" s="104"/>
      <c r="I204" s="104"/>
      <c r="J204" s="104"/>
      <c r="K204" s="104"/>
      <c r="L204" s="104"/>
      <c r="M204" s="104"/>
      <c r="N204" s="104"/>
      <c r="O204" s="104"/>
      <c r="P204" s="104"/>
      <c r="Q204" s="104"/>
      <c r="R204" s="104"/>
      <c r="S204" s="104"/>
      <c r="T204" s="104"/>
      <c r="U204" s="104"/>
      <c r="V204" s="104"/>
      <c r="W204" s="104"/>
      <c r="X204" s="104"/>
      <c r="Y204" s="104"/>
      <c r="Z204" s="104"/>
      <c r="AA204" s="104"/>
      <c r="AB204" s="104"/>
      <c r="AC204" s="104"/>
      <c r="AD204" s="104"/>
      <c r="AE204" s="104"/>
      <c r="AF204" s="104"/>
      <c r="AG204" s="104"/>
      <c r="AH204" s="104"/>
      <c r="AI204" s="104"/>
      <c r="AJ204" s="104"/>
      <c r="AK204" s="104"/>
      <c r="AL204" s="104"/>
      <c r="AM204" s="104"/>
      <c r="AN204" s="104"/>
      <c r="AO204" s="104"/>
      <c r="AP204" s="104"/>
      <c r="AQ204" s="104"/>
      <c r="AR204" s="104"/>
      <c r="AS204" s="104"/>
      <c r="AT204" s="104"/>
      <c r="AU204" s="104"/>
      <c r="AV204" s="104"/>
      <c r="AW204" s="104"/>
      <c r="AX204" s="104"/>
      <c r="AY204" s="104"/>
      <c r="AZ204" s="104"/>
      <c r="BA204" s="104"/>
      <c r="BB204" s="104"/>
      <c r="BC204" s="104"/>
      <c r="BD204" s="104"/>
      <c r="BE204" s="104"/>
      <c r="BF204" s="104"/>
      <c r="BG204" s="104"/>
      <c r="BH204" s="104"/>
      <c r="BI204" s="104"/>
      <c r="BJ204" s="104"/>
      <c r="BK204" s="104"/>
      <c r="BL204" s="104"/>
      <c r="BM204" s="104"/>
      <c r="BN204" s="104"/>
      <c r="BO204" s="104"/>
      <c r="BP204" s="104"/>
      <c r="BQ204" s="104"/>
      <c r="BR204" s="104"/>
      <c r="BS204" s="104"/>
      <c r="BT204" s="104"/>
      <c r="BU204" s="104"/>
      <c r="BV204" s="104"/>
      <c r="BW204" s="104"/>
      <c r="BX204" s="105"/>
      <c r="BY204" s="105"/>
      <c r="BZ204" s="105"/>
      <c r="CA204" s="105"/>
      <c r="CB204" s="105"/>
      <c r="CC204" s="105"/>
      <c r="CD204" s="105"/>
      <c r="CE204" s="105"/>
      <c r="CF204" s="105"/>
      <c r="CG204" s="105"/>
      <c r="CH204" s="105"/>
      <c r="CI204" s="105"/>
      <c r="CJ204" s="105"/>
      <c r="CK204" s="105"/>
      <c r="CL204" s="106"/>
      <c r="CM204" s="105"/>
      <c r="CN204" s="105"/>
      <c r="CO204" s="105"/>
      <c r="CP204" s="105"/>
      <c r="CQ204" s="105"/>
      <c r="CR204" s="105"/>
      <c r="CS204" s="105"/>
      <c r="CT204" s="104"/>
      <c r="CU204" s="104"/>
      <c r="CV204" s="104"/>
      <c r="CW204" s="104"/>
      <c r="CX204" s="104"/>
      <c r="CY204" s="104"/>
      <c r="CZ204" s="104"/>
      <c r="DA204" s="104"/>
      <c r="DB204" s="104"/>
      <c r="DC204" s="104"/>
      <c r="DD204" s="104"/>
      <c r="DE204" s="104"/>
      <c r="DF204" s="104"/>
      <c r="DG204" s="104"/>
      <c r="DH204" s="104"/>
      <c r="DI204" s="104"/>
      <c r="DJ204" s="104"/>
      <c r="DK204" s="104"/>
      <c r="DL204" s="104"/>
      <c r="DM204" s="104"/>
      <c r="DN204" s="104"/>
      <c r="DO204" s="104"/>
      <c r="DP204" s="104"/>
      <c r="DQ204" s="104"/>
      <c r="DR204" s="104"/>
      <c r="DS204" s="104"/>
      <c r="DT204" s="104"/>
      <c r="DU204" s="104"/>
      <c r="DV204" s="104"/>
      <c r="DW204" s="104"/>
      <c r="DX204" s="104"/>
      <c r="DY204" s="104"/>
      <c r="DZ204" s="104"/>
      <c r="EA204" s="104"/>
      <c r="EB204" s="104"/>
      <c r="EC204" s="104"/>
      <c r="ED204" s="104"/>
      <c r="EE204" s="104"/>
      <c r="EF204" s="104"/>
      <c r="EG204" s="104"/>
      <c r="EH204" s="104"/>
      <c r="EI204" s="104"/>
      <c r="EJ204" s="104"/>
      <c r="EK204" s="104"/>
      <c r="EL204" s="104"/>
      <c r="EM204" s="104"/>
      <c r="EN204" s="104"/>
      <c r="EO204" s="104"/>
      <c r="EP204" s="104"/>
      <c r="EQ204" s="104"/>
      <c r="ER204" s="104"/>
      <c r="ES204" s="104"/>
      <c r="ET204" s="104"/>
      <c r="EU204" s="104"/>
      <c r="EV204" s="104"/>
      <c r="EW204" s="104"/>
      <c r="EX204" s="104"/>
      <c r="EY204" s="104"/>
      <c r="EZ204" s="104"/>
      <c r="FA204" s="104"/>
      <c r="FB204" s="104"/>
      <c r="FC204" s="104"/>
      <c r="FD204" s="104"/>
      <c r="FE204" s="104"/>
      <c r="FF204" s="104"/>
      <c r="FG204" s="104"/>
      <c r="FH204" s="104"/>
      <c r="FI204" s="104"/>
      <c r="FJ204" s="104"/>
      <c r="FK204" s="104"/>
      <c r="FL204" s="104"/>
      <c r="FM204" s="104"/>
      <c r="FN204" s="104"/>
      <c r="FO204" s="104"/>
      <c r="FQ204" s="3"/>
      <c r="FR204" s="3"/>
      <c r="FS204" s="3"/>
      <c r="FT204" s="3"/>
      <c r="FU204" s="3"/>
      <c r="FV204" s="3"/>
      <c r="FW204" s="3"/>
      <c r="FX204" s="3"/>
      <c r="FY204" s="3"/>
      <c r="FZ204" s="3"/>
      <c r="GA204" s="3"/>
      <c r="GB204" s="3"/>
      <c r="GC204" s="3"/>
      <c r="GD204" s="3"/>
      <c r="GE204" s="3"/>
      <c r="GF204" s="3"/>
      <c r="GG204" s="3"/>
      <c r="GH204" s="3"/>
      <c r="GI204" s="3"/>
      <c r="GJ204" s="3"/>
      <c r="GK204" s="3"/>
      <c r="GL204" s="3"/>
      <c r="GM204" s="3"/>
      <c r="GN204" s="3"/>
    </row>
    <row r="205" spans="1:196" s="10" customFormat="1" x14ac:dyDescent="0.2">
      <c r="A205" s="3"/>
      <c r="B205" s="3"/>
      <c r="C205" s="104"/>
      <c r="D205" s="104"/>
      <c r="E205" s="104"/>
      <c r="F205" s="104"/>
      <c r="G205" s="104"/>
      <c r="H205" s="104"/>
      <c r="I205" s="104"/>
      <c r="J205" s="104"/>
      <c r="K205" s="104"/>
      <c r="L205" s="104"/>
      <c r="M205" s="104"/>
      <c r="N205" s="104"/>
      <c r="O205" s="104"/>
      <c r="P205" s="104"/>
      <c r="Q205" s="104"/>
      <c r="R205" s="104"/>
      <c r="S205" s="104"/>
      <c r="T205" s="104"/>
      <c r="U205" s="104"/>
      <c r="V205" s="104"/>
      <c r="W205" s="104"/>
      <c r="X205" s="104"/>
      <c r="Y205" s="104"/>
      <c r="Z205" s="104"/>
      <c r="AA205" s="104"/>
      <c r="AB205" s="104"/>
      <c r="AC205" s="104"/>
      <c r="AD205" s="104"/>
      <c r="AE205" s="104"/>
      <c r="AF205" s="104"/>
      <c r="AG205" s="104"/>
      <c r="AH205" s="104"/>
      <c r="AI205" s="104"/>
      <c r="AJ205" s="104"/>
      <c r="AK205" s="104"/>
      <c r="AL205" s="104"/>
      <c r="AM205" s="104"/>
      <c r="AN205" s="104"/>
      <c r="AO205" s="104"/>
      <c r="AP205" s="104"/>
      <c r="AQ205" s="104"/>
      <c r="AR205" s="104"/>
      <c r="AS205" s="104"/>
      <c r="AT205" s="104"/>
      <c r="AU205" s="104"/>
      <c r="AV205" s="104"/>
      <c r="AW205" s="104"/>
      <c r="AX205" s="104"/>
      <c r="AY205" s="104"/>
      <c r="AZ205" s="104"/>
      <c r="BA205" s="104"/>
      <c r="BB205" s="104"/>
      <c r="BC205" s="104"/>
      <c r="BD205" s="104"/>
      <c r="BE205" s="104"/>
      <c r="BF205" s="104"/>
      <c r="BG205" s="104"/>
      <c r="BH205" s="104"/>
      <c r="BI205" s="104"/>
      <c r="BJ205" s="104"/>
      <c r="BK205" s="104"/>
      <c r="BL205" s="104"/>
      <c r="BM205" s="104"/>
      <c r="BN205" s="104"/>
      <c r="BO205" s="104"/>
      <c r="BP205" s="104"/>
      <c r="BQ205" s="104"/>
      <c r="BR205" s="104"/>
      <c r="BS205" s="104"/>
      <c r="BT205" s="104"/>
      <c r="BU205" s="104"/>
      <c r="BV205" s="104"/>
      <c r="BW205" s="104"/>
      <c r="BX205" s="105"/>
      <c r="BY205" s="105"/>
      <c r="BZ205" s="105"/>
      <c r="CA205" s="105"/>
      <c r="CB205" s="105"/>
      <c r="CC205" s="105"/>
      <c r="CD205" s="105"/>
      <c r="CE205" s="105"/>
      <c r="CF205" s="105"/>
      <c r="CG205" s="105"/>
      <c r="CH205" s="105"/>
      <c r="CI205" s="105"/>
      <c r="CJ205" s="105"/>
      <c r="CK205" s="105"/>
      <c r="CL205" s="106"/>
      <c r="CM205" s="105"/>
      <c r="CN205" s="105"/>
      <c r="CO205" s="105"/>
      <c r="CP205" s="105"/>
      <c r="CQ205" s="105"/>
      <c r="CR205" s="105"/>
      <c r="CS205" s="105"/>
      <c r="CT205" s="104"/>
      <c r="CU205" s="104"/>
      <c r="CV205" s="104"/>
      <c r="CW205" s="104"/>
      <c r="CX205" s="104"/>
      <c r="CY205" s="104"/>
      <c r="CZ205" s="104"/>
      <c r="DA205" s="104"/>
      <c r="DB205" s="104"/>
      <c r="DC205" s="104"/>
      <c r="DD205" s="104"/>
      <c r="DE205" s="104"/>
      <c r="DF205" s="104"/>
      <c r="DG205" s="104"/>
      <c r="DH205" s="104"/>
      <c r="DI205" s="104"/>
      <c r="DJ205" s="104"/>
      <c r="DK205" s="104"/>
      <c r="DL205" s="104"/>
      <c r="DM205" s="104"/>
      <c r="DN205" s="104"/>
      <c r="DO205" s="104"/>
      <c r="DP205" s="104"/>
      <c r="DQ205" s="104"/>
      <c r="DR205" s="104"/>
      <c r="DS205" s="104"/>
      <c r="DT205" s="104"/>
      <c r="DU205" s="104"/>
      <c r="DV205" s="104"/>
      <c r="DW205" s="104"/>
      <c r="DX205" s="104"/>
      <c r="DY205" s="104"/>
      <c r="DZ205" s="104"/>
      <c r="EA205" s="104"/>
      <c r="EB205" s="104"/>
      <c r="EC205" s="104"/>
      <c r="ED205" s="104"/>
      <c r="EE205" s="104"/>
      <c r="EF205" s="104"/>
      <c r="EG205" s="104"/>
      <c r="EH205" s="104"/>
      <c r="EI205" s="104"/>
      <c r="EJ205" s="104"/>
      <c r="EK205" s="104"/>
      <c r="EL205" s="104"/>
      <c r="EM205" s="104"/>
      <c r="EN205" s="104"/>
      <c r="EO205" s="104"/>
      <c r="EP205" s="104"/>
      <c r="EQ205" s="104"/>
      <c r="ER205" s="104"/>
      <c r="ES205" s="104"/>
      <c r="ET205" s="104"/>
      <c r="EU205" s="104"/>
      <c r="EV205" s="104"/>
      <c r="EW205" s="104"/>
      <c r="EX205" s="104"/>
      <c r="EY205" s="104"/>
      <c r="EZ205" s="104"/>
      <c r="FA205" s="104"/>
      <c r="FB205" s="104"/>
      <c r="FC205" s="104"/>
      <c r="FD205" s="104"/>
      <c r="FE205" s="104"/>
      <c r="FF205" s="104"/>
      <c r="FG205" s="104"/>
      <c r="FH205" s="104"/>
      <c r="FI205" s="104"/>
      <c r="FJ205" s="104"/>
      <c r="FK205" s="104"/>
      <c r="FL205" s="104"/>
      <c r="FM205" s="104"/>
      <c r="FN205" s="104"/>
      <c r="FO205" s="104"/>
      <c r="FQ205" s="3"/>
      <c r="FR205" s="3"/>
      <c r="FS205" s="3"/>
      <c r="FT205" s="3"/>
      <c r="FU205" s="3"/>
      <c r="FV205" s="3"/>
      <c r="FW205" s="3"/>
      <c r="FX205" s="3"/>
      <c r="FY205" s="3"/>
      <c r="FZ205" s="3"/>
      <c r="GA205" s="3"/>
      <c r="GB205" s="3"/>
      <c r="GC205" s="3"/>
      <c r="GD205" s="3"/>
      <c r="GE205" s="3"/>
      <c r="GF205" s="3"/>
      <c r="GG205" s="3"/>
      <c r="GH205" s="3"/>
      <c r="GI205" s="3"/>
      <c r="GJ205" s="3"/>
      <c r="GK205" s="3"/>
      <c r="GL205" s="3"/>
      <c r="GM205" s="3"/>
      <c r="GN205" s="3"/>
    </row>
    <row r="206" spans="1:196" s="10" customFormat="1" x14ac:dyDescent="0.2">
      <c r="A206" s="3"/>
      <c r="B206" s="3"/>
      <c r="C206" s="104"/>
      <c r="D206" s="104"/>
      <c r="E206" s="104"/>
      <c r="F206" s="104"/>
      <c r="G206" s="104"/>
      <c r="H206" s="104"/>
      <c r="I206" s="104"/>
      <c r="J206" s="104"/>
      <c r="K206" s="104"/>
      <c r="L206" s="104"/>
      <c r="M206" s="104"/>
      <c r="N206" s="104"/>
      <c r="O206" s="104"/>
      <c r="P206" s="104"/>
      <c r="Q206" s="104"/>
      <c r="R206" s="104"/>
      <c r="S206" s="104"/>
      <c r="T206" s="104"/>
      <c r="U206" s="104"/>
      <c r="V206" s="104"/>
      <c r="W206" s="104"/>
      <c r="X206" s="104"/>
      <c r="Y206" s="104"/>
      <c r="Z206" s="104"/>
      <c r="AA206" s="104"/>
      <c r="AB206" s="104"/>
      <c r="AC206" s="104"/>
      <c r="AD206" s="104"/>
      <c r="AE206" s="104"/>
      <c r="AF206" s="104"/>
      <c r="AG206" s="104"/>
      <c r="AH206" s="104"/>
      <c r="AI206" s="104"/>
      <c r="AJ206" s="104"/>
      <c r="AK206" s="104"/>
      <c r="AL206" s="104"/>
      <c r="AM206" s="104"/>
      <c r="AN206" s="104"/>
      <c r="AO206" s="104"/>
      <c r="AP206" s="104"/>
      <c r="AQ206" s="104"/>
      <c r="AR206" s="104"/>
      <c r="AS206" s="104"/>
      <c r="AT206" s="104"/>
      <c r="AU206" s="104"/>
      <c r="AV206" s="104"/>
      <c r="AW206" s="104"/>
      <c r="AX206" s="104"/>
      <c r="AY206" s="104"/>
      <c r="AZ206" s="104"/>
      <c r="BA206" s="104"/>
      <c r="BB206" s="104"/>
      <c r="BC206" s="104"/>
      <c r="BD206" s="104"/>
      <c r="BE206" s="104"/>
      <c r="BF206" s="104"/>
      <c r="BG206" s="104"/>
      <c r="BH206" s="104"/>
      <c r="BI206" s="104"/>
      <c r="BJ206" s="104"/>
      <c r="BK206" s="104"/>
      <c r="BL206" s="104"/>
      <c r="BM206" s="104"/>
      <c r="BN206" s="104"/>
      <c r="BO206" s="104"/>
      <c r="BP206" s="104"/>
      <c r="BQ206" s="104"/>
      <c r="BR206" s="104"/>
      <c r="BS206" s="104"/>
      <c r="BT206" s="104"/>
      <c r="BU206" s="104"/>
      <c r="BV206" s="104"/>
      <c r="BW206" s="104"/>
      <c r="BX206" s="105"/>
      <c r="BY206" s="105"/>
      <c r="BZ206" s="105"/>
      <c r="CA206" s="105"/>
      <c r="CB206" s="105"/>
      <c r="CC206" s="105"/>
      <c r="CD206" s="105"/>
      <c r="CE206" s="105"/>
      <c r="CF206" s="105"/>
      <c r="CG206" s="105"/>
      <c r="CH206" s="105"/>
      <c r="CI206" s="105"/>
      <c r="CJ206" s="105"/>
      <c r="CK206" s="105"/>
      <c r="CL206" s="106"/>
      <c r="CM206" s="105"/>
      <c r="CN206" s="105"/>
      <c r="CO206" s="105"/>
      <c r="CP206" s="105"/>
      <c r="CQ206" s="105"/>
      <c r="CR206" s="105"/>
      <c r="CS206" s="105"/>
      <c r="CT206" s="104"/>
      <c r="CU206" s="104"/>
      <c r="CV206" s="104"/>
      <c r="CW206" s="104"/>
      <c r="CX206" s="104"/>
      <c r="CY206" s="104"/>
      <c r="CZ206" s="104"/>
      <c r="DA206" s="104"/>
      <c r="DB206" s="104"/>
      <c r="DC206" s="104"/>
      <c r="DD206" s="104"/>
      <c r="DE206" s="104"/>
      <c r="DF206" s="104"/>
      <c r="DG206" s="104"/>
      <c r="DH206" s="104"/>
      <c r="DI206" s="104"/>
      <c r="DJ206" s="104"/>
      <c r="DK206" s="104"/>
      <c r="DL206" s="104"/>
      <c r="DM206" s="104"/>
      <c r="DN206" s="104"/>
      <c r="DO206" s="104"/>
      <c r="DP206" s="104"/>
      <c r="DQ206" s="104"/>
      <c r="DR206" s="104"/>
      <c r="DS206" s="104"/>
      <c r="DT206" s="104"/>
      <c r="DU206" s="104"/>
      <c r="DV206" s="104"/>
      <c r="DW206" s="104"/>
      <c r="DX206" s="104"/>
      <c r="DY206" s="104"/>
      <c r="DZ206" s="104"/>
      <c r="EA206" s="104"/>
      <c r="EB206" s="104"/>
      <c r="EC206" s="104"/>
      <c r="ED206" s="104"/>
      <c r="EE206" s="104"/>
      <c r="EF206" s="104"/>
      <c r="EG206" s="104"/>
      <c r="EH206" s="104"/>
      <c r="EI206" s="104"/>
      <c r="EJ206" s="104"/>
      <c r="EK206" s="104"/>
      <c r="EL206" s="104"/>
      <c r="EM206" s="104"/>
      <c r="EN206" s="104"/>
      <c r="EO206" s="104"/>
      <c r="EP206" s="104"/>
      <c r="EQ206" s="104"/>
      <c r="ER206" s="104"/>
      <c r="ES206" s="104"/>
      <c r="ET206" s="104"/>
      <c r="EU206" s="104"/>
      <c r="EV206" s="104"/>
      <c r="EW206" s="104"/>
      <c r="EX206" s="104"/>
      <c r="EY206" s="104"/>
      <c r="EZ206" s="104"/>
      <c r="FA206" s="104"/>
      <c r="FB206" s="104"/>
      <c r="FC206" s="104"/>
      <c r="FD206" s="104"/>
      <c r="FE206" s="104"/>
      <c r="FF206" s="104"/>
      <c r="FG206" s="104"/>
      <c r="FH206" s="104"/>
      <c r="FI206" s="104"/>
      <c r="FJ206" s="104"/>
      <c r="FK206" s="104"/>
      <c r="FL206" s="104"/>
      <c r="FM206" s="104"/>
      <c r="FN206" s="104"/>
      <c r="FO206" s="104"/>
      <c r="FQ206" s="3"/>
      <c r="FR206" s="3"/>
      <c r="FS206" s="3"/>
      <c r="FT206" s="3"/>
      <c r="FU206" s="3"/>
      <c r="FV206" s="3"/>
      <c r="FW206" s="3"/>
      <c r="FX206" s="3"/>
      <c r="FY206" s="3"/>
      <c r="FZ206" s="3"/>
      <c r="GA206" s="3"/>
      <c r="GB206" s="3"/>
      <c r="GC206" s="3"/>
      <c r="GD206" s="3"/>
      <c r="GE206" s="3"/>
      <c r="GF206" s="3"/>
      <c r="GG206" s="3"/>
      <c r="GH206" s="3"/>
      <c r="GI206" s="3"/>
      <c r="GJ206" s="3"/>
      <c r="GK206" s="3"/>
      <c r="GL206" s="3"/>
      <c r="GM206" s="3"/>
      <c r="GN206" s="3"/>
    </row>
    <row r="207" spans="1:196" s="10" customFormat="1" x14ac:dyDescent="0.2">
      <c r="A207" s="3"/>
      <c r="B207" s="3"/>
      <c r="C207" s="104"/>
      <c r="D207" s="104"/>
      <c r="E207" s="104"/>
      <c r="F207" s="104"/>
      <c r="G207" s="104"/>
      <c r="H207" s="104"/>
      <c r="I207" s="104"/>
      <c r="J207" s="104"/>
      <c r="K207" s="104"/>
      <c r="L207" s="104"/>
      <c r="M207" s="104"/>
      <c r="N207" s="104"/>
      <c r="O207" s="104"/>
      <c r="P207" s="104"/>
      <c r="Q207" s="104"/>
      <c r="R207" s="104"/>
      <c r="S207" s="104"/>
      <c r="T207" s="104"/>
      <c r="U207" s="104"/>
      <c r="V207" s="104"/>
      <c r="W207" s="104"/>
      <c r="X207" s="104"/>
      <c r="Y207" s="104"/>
      <c r="Z207" s="104"/>
      <c r="AA207" s="104"/>
      <c r="AB207" s="104"/>
      <c r="AC207" s="104"/>
      <c r="AD207" s="104"/>
      <c r="AE207" s="104"/>
      <c r="AF207" s="104"/>
      <c r="AG207" s="104"/>
      <c r="AH207" s="104"/>
      <c r="AI207" s="104"/>
      <c r="AJ207" s="104"/>
      <c r="AK207" s="104"/>
      <c r="AL207" s="104"/>
      <c r="AM207" s="104"/>
      <c r="AN207" s="104"/>
      <c r="AO207" s="104"/>
      <c r="AP207" s="104"/>
      <c r="AQ207" s="104"/>
      <c r="AR207" s="104"/>
      <c r="AS207" s="104"/>
      <c r="AT207" s="104"/>
      <c r="AU207" s="104"/>
      <c r="AV207" s="104"/>
      <c r="AW207" s="104"/>
      <c r="AX207" s="104"/>
      <c r="AY207" s="104"/>
      <c r="AZ207" s="104"/>
      <c r="BA207" s="104"/>
      <c r="BB207" s="104"/>
      <c r="BC207" s="104"/>
      <c r="BD207" s="104"/>
      <c r="BE207" s="104"/>
      <c r="BF207" s="104"/>
      <c r="BG207" s="104"/>
      <c r="BH207" s="104"/>
      <c r="BI207" s="104"/>
      <c r="BJ207" s="104"/>
      <c r="BK207" s="104"/>
      <c r="BL207" s="104"/>
      <c r="BM207" s="104"/>
      <c r="BN207" s="104"/>
      <c r="BO207" s="104"/>
      <c r="BP207" s="104"/>
      <c r="BQ207" s="104"/>
      <c r="BR207" s="104"/>
      <c r="BS207" s="104"/>
      <c r="BT207" s="104"/>
      <c r="BU207" s="104"/>
      <c r="BV207" s="104"/>
      <c r="BW207" s="104"/>
      <c r="BX207" s="105"/>
      <c r="BY207" s="105"/>
      <c r="BZ207" s="105"/>
      <c r="CA207" s="105"/>
      <c r="CB207" s="105"/>
      <c r="CC207" s="105"/>
      <c r="CD207" s="105"/>
      <c r="CE207" s="105"/>
      <c r="CF207" s="105"/>
      <c r="CG207" s="105"/>
      <c r="CH207" s="105"/>
      <c r="CI207" s="105"/>
      <c r="CJ207" s="105"/>
      <c r="CK207" s="105"/>
      <c r="CL207" s="106"/>
      <c r="CM207" s="105"/>
      <c r="CN207" s="105"/>
      <c r="CO207" s="105"/>
      <c r="CP207" s="105"/>
      <c r="CQ207" s="105"/>
      <c r="CR207" s="105"/>
      <c r="CS207" s="105"/>
      <c r="CT207" s="104"/>
      <c r="CU207" s="104"/>
      <c r="CV207" s="104"/>
      <c r="CW207" s="104"/>
      <c r="CX207" s="104"/>
      <c r="CY207" s="104"/>
      <c r="CZ207" s="104"/>
      <c r="DA207" s="104"/>
      <c r="DB207" s="104"/>
      <c r="DC207" s="104"/>
      <c r="DD207" s="104"/>
      <c r="DE207" s="104"/>
      <c r="DF207" s="104"/>
      <c r="DG207" s="104"/>
      <c r="DH207" s="104"/>
      <c r="DI207" s="104"/>
      <c r="DJ207" s="104"/>
      <c r="DK207" s="104"/>
      <c r="DL207" s="104"/>
      <c r="DM207" s="104"/>
      <c r="DN207" s="104"/>
      <c r="DO207" s="104"/>
      <c r="DP207" s="104"/>
      <c r="DQ207" s="104"/>
      <c r="DR207" s="104"/>
      <c r="DS207" s="104"/>
      <c r="DT207" s="104"/>
      <c r="DU207" s="104"/>
      <c r="DV207" s="104"/>
      <c r="DW207" s="104"/>
      <c r="DX207" s="104"/>
      <c r="DY207" s="104"/>
      <c r="DZ207" s="104"/>
      <c r="EA207" s="104"/>
      <c r="EB207" s="104"/>
      <c r="EC207" s="104"/>
      <c r="ED207" s="104"/>
      <c r="EE207" s="104"/>
      <c r="EF207" s="104"/>
      <c r="EG207" s="104"/>
      <c r="EH207" s="104"/>
      <c r="EI207" s="104"/>
      <c r="EJ207" s="104"/>
      <c r="EK207" s="104"/>
      <c r="EL207" s="104"/>
      <c r="EM207" s="104"/>
      <c r="EN207" s="104"/>
      <c r="EO207" s="104"/>
      <c r="EP207" s="104"/>
      <c r="EQ207" s="104"/>
      <c r="ER207" s="104"/>
      <c r="ES207" s="104"/>
      <c r="ET207" s="104"/>
      <c r="EU207" s="104"/>
      <c r="EV207" s="104"/>
      <c r="EW207" s="104"/>
      <c r="EX207" s="104"/>
      <c r="EY207" s="104"/>
      <c r="EZ207" s="104"/>
      <c r="FA207" s="104"/>
      <c r="FB207" s="104"/>
      <c r="FC207" s="104"/>
      <c r="FD207" s="104"/>
      <c r="FE207" s="104"/>
      <c r="FF207" s="104"/>
      <c r="FG207" s="104"/>
      <c r="FH207" s="104"/>
      <c r="FI207" s="104"/>
      <c r="FJ207" s="104"/>
      <c r="FK207" s="104"/>
      <c r="FL207" s="104"/>
      <c r="FM207" s="104"/>
      <c r="FN207" s="104"/>
      <c r="FO207" s="104"/>
      <c r="FQ207" s="3"/>
      <c r="FR207" s="3"/>
      <c r="FS207" s="3"/>
      <c r="FT207" s="3"/>
      <c r="FU207" s="3"/>
      <c r="FV207" s="3"/>
      <c r="FW207" s="3"/>
      <c r="FX207" s="3"/>
      <c r="FY207" s="3"/>
      <c r="FZ207" s="3"/>
      <c r="GA207" s="3"/>
      <c r="GB207" s="3"/>
      <c r="GC207" s="3"/>
      <c r="GD207" s="3"/>
      <c r="GE207" s="3"/>
      <c r="GF207" s="3"/>
      <c r="GG207" s="3"/>
      <c r="GH207" s="3"/>
      <c r="GI207" s="3"/>
      <c r="GJ207" s="3"/>
      <c r="GK207" s="3"/>
      <c r="GL207" s="3"/>
      <c r="GM207" s="3"/>
      <c r="GN207" s="3"/>
    </row>
    <row r="208" spans="1:196" s="10" customFormat="1" x14ac:dyDescent="0.2">
      <c r="A208" s="3"/>
      <c r="B208" s="3"/>
      <c r="C208" s="104"/>
      <c r="D208" s="104"/>
      <c r="E208" s="104"/>
      <c r="F208" s="104"/>
      <c r="G208" s="104"/>
      <c r="H208" s="104"/>
      <c r="I208" s="104"/>
      <c r="J208" s="104"/>
      <c r="K208" s="104"/>
      <c r="L208" s="104"/>
      <c r="M208" s="104"/>
      <c r="N208" s="104"/>
      <c r="O208" s="104"/>
      <c r="P208" s="104"/>
      <c r="Q208" s="104"/>
      <c r="R208" s="104"/>
      <c r="S208" s="104"/>
      <c r="T208" s="104"/>
      <c r="U208" s="104"/>
      <c r="V208" s="104"/>
      <c r="W208" s="104"/>
      <c r="X208" s="104"/>
      <c r="Y208" s="104"/>
      <c r="Z208" s="104"/>
      <c r="AA208" s="104"/>
      <c r="AB208" s="104"/>
      <c r="AC208" s="104"/>
      <c r="AD208" s="104"/>
      <c r="AE208" s="104"/>
      <c r="AF208" s="104"/>
      <c r="AG208" s="104"/>
      <c r="AH208" s="104"/>
      <c r="AI208" s="104"/>
      <c r="AJ208" s="104"/>
      <c r="AK208" s="104"/>
      <c r="AL208" s="104"/>
      <c r="AM208" s="104"/>
      <c r="AN208" s="104"/>
      <c r="AO208" s="104"/>
      <c r="AP208" s="104"/>
      <c r="AQ208" s="104"/>
      <c r="AR208" s="104"/>
      <c r="AS208" s="104"/>
      <c r="AT208" s="104"/>
      <c r="AU208" s="104"/>
      <c r="AV208" s="104"/>
      <c r="AW208" s="104"/>
      <c r="AX208" s="104"/>
      <c r="AY208" s="104"/>
      <c r="AZ208" s="104"/>
      <c r="BA208" s="104"/>
      <c r="BB208" s="104"/>
      <c r="BC208" s="104"/>
      <c r="BD208" s="104"/>
      <c r="BE208" s="104"/>
      <c r="BF208" s="104"/>
      <c r="BG208" s="104"/>
      <c r="BH208" s="104"/>
      <c r="BI208" s="104"/>
      <c r="BJ208" s="104"/>
      <c r="BK208" s="104"/>
      <c r="BL208" s="104"/>
      <c r="BM208" s="104"/>
      <c r="BN208" s="104"/>
      <c r="BO208" s="104"/>
      <c r="BP208" s="104"/>
      <c r="BQ208" s="104"/>
      <c r="BR208" s="104"/>
      <c r="BS208" s="104"/>
      <c r="BT208" s="104"/>
      <c r="BU208" s="104"/>
      <c r="BV208" s="104"/>
      <c r="BW208" s="104"/>
      <c r="BX208" s="105"/>
      <c r="BY208" s="105"/>
      <c r="BZ208" s="105"/>
      <c r="CA208" s="105"/>
      <c r="CB208" s="105"/>
      <c r="CC208" s="105"/>
      <c r="CD208" s="105"/>
      <c r="CE208" s="105"/>
      <c r="CF208" s="105"/>
      <c r="CG208" s="105"/>
      <c r="CH208" s="105"/>
      <c r="CI208" s="105"/>
      <c r="CJ208" s="105"/>
      <c r="CK208" s="105"/>
      <c r="CL208" s="106"/>
      <c r="CM208" s="105"/>
      <c r="CN208" s="105"/>
      <c r="CO208" s="105"/>
      <c r="CP208" s="105"/>
      <c r="CQ208" s="105"/>
      <c r="CR208" s="105"/>
      <c r="CS208" s="105"/>
      <c r="CT208" s="104"/>
      <c r="CU208" s="104"/>
      <c r="CV208" s="104"/>
      <c r="CW208" s="104"/>
      <c r="CX208" s="104"/>
      <c r="CY208" s="104"/>
      <c r="CZ208" s="104"/>
      <c r="DA208" s="104"/>
      <c r="DB208" s="104"/>
      <c r="DC208" s="104"/>
      <c r="DD208" s="104"/>
      <c r="DE208" s="104"/>
      <c r="DF208" s="104"/>
      <c r="DG208" s="104"/>
      <c r="DH208" s="104"/>
      <c r="DI208" s="104"/>
      <c r="DJ208" s="104"/>
      <c r="DK208" s="104"/>
      <c r="DL208" s="104"/>
      <c r="DM208" s="104"/>
      <c r="DN208" s="104"/>
      <c r="DO208" s="104"/>
      <c r="DP208" s="104"/>
      <c r="DQ208" s="104"/>
      <c r="DR208" s="104"/>
      <c r="DS208" s="104"/>
      <c r="DT208" s="104"/>
      <c r="DU208" s="104"/>
      <c r="DV208" s="104"/>
      <c r="DW208" s="104"/>
      <c r="DX208" s="104"/>
      <c r="DY208" s="104"/>
      <c r="DZ208" s="104"/>
      <c r="EA208" s="104"/>
      <c r="EB208" s="104"/>
      <c r="EC208" s="104"/>
      <c r="ED208" s="104"/>
      <c r="EE208" s="104"/>
      <c r="EF208" s="104"/>
      <c r="EG208" s="104"/>
      <c r="EH208" s="104"/>
      <c r="EI208" s="104"/>
      <c r="EJ208" s="104"/>
      <c r="EK208" s="104"/>
      <c r="EL208" s="104"/>
      <c r="EM208" s="104"/>
      <c r="EN208" s="104"/>
      <c r="EO208" s="104"/>
      <c r="EP208" s="104"/>
      <c r="EQ208" s="104"/>
      <c r="ER208" s="104"/>
      <c r="ES208" s="104"/>
      <c r="ET208" s="104"/>
      <c r="EU208" s="104"/>
      <c r="EV208" s="104"/>
      <c r="EW208" s="104"/>
      <c r="EX208" s="104"/>
      <c r="EY208" s="104"/>
      <c r="EZ208" s="104"/>
      <c r="FA208" s="104"/>
      <c r="FB208" s="104"/>
      <c r="FC208" s="104"/>
      <c r="FD208" s="104"/>
      <c r="FE208" s="104"/>
      <c r="FF208" s="104"/>
      <c r="FG208" s="104"/>
      <c r="FH208" s="104"/>
      <c r="FI208" s="104"/>
      <c r="FJ208" s="104"/>
      <c r="FK208" s="104"/>
      <c r="FL208" s="104"/>
      <c r="FM208" s="104"/>
      <c r="FN208" s="104"/>
      <c r="FO208" s="104"/>
      <c r="FQ208" s="3"/>
      <c r="FR208" s="3"/>
      <c r="FS208" s="3"/>
      <c r="FT208" s="3"/>
      <c r="FU208" s="3"/>
      <c r="FV208" s="3"/>
      <c r="FW208" s="3"/>
      <c r="FX208" s="3"/>
      <c r="FY208" s="3"/>
      <c r="FZ208" s="3"/>
      <c r="GA208" s="3"/>
      <c r="GB208" s="3"/>
      <c r="GC208" s="3"/>
      <c r="GD208" s="3"/>
      <c r="GE208" s="3"/>
      <c r="GF208" s="3"/>
      <c r="GG208" s="3"/>
      <c r="GH208" s="3"/>
      <c r="GI208" s="3"/>
      <c r="GJ208" s="3"/>
      <c r="GK208" s="3"/>
      <c r="GL208" s="3"/>
      <c r="GM208" s="3"/>
      <c r="GN208" s="3"/>
    </row>
    <row r="209" spans="1:196" s="10" customFormat="1" x14ac:dyDescent="0.2">
      <c r="A209" s="3"/>
      <c r="B209" s="3"/>
      <c r="C209" s="104"/>
      <c r="D209" s="104"/>
      <c r="E209" s="104"/>
      <c r="F209" s="104"/>
      <c r="G209" s="104"/>
      <c r="H209" s="104"/>
      <c r="I209" s="104"/>
      <c r="J209" s="104"/>
      <c r="K209" s="104"/>
      <c r="L209" s="104"/>
      <c r="M209" s="104"/>
      <c r="N209" s="104"/>
      <c r="O209" s="104"/>
      <c r="P209" s="104"/>
      <c r="Q209" s="104"/>
      <c r="R209" s="104"/>
      <c r="S209" s="104"/>
      <c r="T209" s="104"/>
      <c r="U209" s="104"/>
      <c r="V209" s="104"/>
      <c r="W209" s="104"/>
      <c r="X209" s="104"/>
      <c r="Y209" s="104"/>
      <c r="Z209" s="104"/>
      <c r="AA209" s="104"/>
      <c r="AB209" s="104"/>
      <c r="AC209" s="104"/>
      <c r="AD209" s="104"/>
      <c r="AE209" s="104"/>
      <c r="AF209" s="104"/>
      <c r="AG209" s="104"/>
      <c r="AH209" s="104"/>
      <c r="AI209" s="104"/>
      <c r="AJ209" s="104"/>
      <c r="AK209" s="104"/>
      <c r="AL209" s="104"/>
      <c r="AM209" s="104"/>
      <c r="AN209" s="104"/>
      <c r="AO209" s="104"/>
      <c r="AP209" s="104"/>
      <c r="AQ209" s="104"/>
      <c r="AR209" s="104"/>
      <c r="AS209" s="104"/>
      <c r="AT209" s="104"/>
      <c r="AU209" s="104"/>
      <c r="AV209" s="104"/>
      <c r="AW209" s="104"/>
      <c r="AX209" s="104"/>
      <c r="AY209" s="104"/>
      <c r="AZ209" s="104"/>
      <c r="BA209" s="104"/>
      <c r="BB209" s="104"/>
      <c r="BC209" s="104"/>
      <c r="BD209" s="104"/>
      <c r="BE209" s="104"/>
      <c r="BF209" s="104"/>
      <c r="BG209" s="104"/>
      <c r="BH209" s="104"/>
      <c r="BI209" s="104"/>
      <c r="BJ209" s="104"/>
      <c r="BK209" s="104"/>
      <c r="BL209" s="104"/>
      <c r="BM209" s="104"/>
      <c r="BN209" s="104"/>
      <c r="BO209" s="104"/>
      <c r="BP209" s="104"/>
      <c r="BQ209" s="104"/>
      <c r="BR209" s="104"/>
      <c r="BS209" s="104"/>
      <c r="BT209" s="104"/>
      <c r="BU209" s="104"/>
      <c r="BV209" s="104"/>
      <c r="BW209" s="104"/>
      <c r="BX209" s="105"/>
      <c r="BY209" s="105"/>
      <c r="BZ209" s="105"/>
      <c r="CA209" s="105"/>
      <c r="CB209" s="105"/>
      <c r="CC209" s="105"/>
      <c r="CD209" s="105"/>
      <c r="CE209" s="105"/>
      <c r="CF209" s="105"/>
      <c r="CG209" s="105"/>
      <c r="CH209" s="105"/>
      <c r="CI209" s="105"/>
      <c r="CJ209" s="105"/>
      <c r="CK209" s="105"/>
      <c r="CL209" s="106"/>
      <c r="CM209" s="105"/>
      <c r="CN209" s="105"/>
      <c r="CO209" s="105"/>
      <c r="CP209" s="105"/>
      <c r="CQ209" s="105"/>
      <c r="CR209" s="105"/>
      <c r="CS209" s="105"/>
      <c r="CT209" s="104"/>
      <c r="CU209" s="104"/>
      <c r="CV209" s="104"/>
      <c r="CW209" s="104"/>
      <c r="CX209" s="104"/>
      <c r="CY209" s="104"/>
      <c r="CZ209" s="104"/>
      <c r="DA209" s="104"/>
      <c r="DB209" s="104"/>
      <c r="DC209" s="104"/>
      <c r="DD209" s="104"/>
      <c r="DE209" s="104"/>
      <c r="DF209" s="104"/>
      <c r="DG209" s="104"/>
      <c r="DH209" s="104"/>
      <c r="DI209" s="104"/>
      <c r="DJ209" s="104"/>
      <c r="DK209" s="104"/>
      <c r="DL209" s="104"/>
      <c r="DM209" s="104"/>
      <c r="DN209" s="104"/>
      <c r="DO209" s="104"/>
      <c r="DP209" s="104"/>
      <c r="DQ209" s="104"/>
      <c r="DR209" s="104"/>
      <c r="DS209" s="104"/>
      <c r="DT209" s="104"/>
      <c r="DU209" s="104"/>
      <c r="DV209" s="104"/>
      <c r="DW209" s="104"/>
      <c r="DX209" s="104"/>
      <c r="DY209" s="104"/>
      <c r="DZ209" s="104"/>
      <c r="EA209" s="104"/>
      <c r="EB209" s="104"/>
      <c r="EC209" s="104"/>
      <c r="ED209" s="104"/>
      <c r="EE209" s="104"/>
      <c r="EF209" s="104"/>
      <c r="EG209" s="104"/>
      <c r="EH209" s="104"/>
      <c r="EI209" s="104"/>
      <c r="EJ209" s="104"/>
      <c r="EK209" s="104"/>
      <c r="EL209" s="104"/>
      <c r="EM209" s="104"/>
      <c r="EN209" s="104"/>
      <c r="EO209" s="104"/>
      <c r="EP209" s="104"/>
      <c r="EQ209" s="104"/>
      <c r="ER209" s="104"/>
      <c r="ES209" s="104"/>
      <c r="ET209" s="104"/>
      <c r="EU209" s="104"/>
      <c r="EV209" s="104"/>
      <c r="EW209" s="104"/>
      <c r="EX209" s="104"/>
      <c r="EY209" s="104"/>
      <c r="EZ209" s="104"/>
      <c r="FA209" s="104"/>
      <c r="FB209" s="104"/>
      <c r="FC209" s="104"/>
      <c r="FD209" s="104"/>
      <c r="FE209" s="104"/>
      <c r="FF209" s="104"/>
      <c r="FG209" s="104"/>
      <c r="FH209" s="104"/>
      <c r="FI209" s="104"/>
      <c r="FJ209" s="104"/>
      <c r="FK209" s="104"/>
      <c r="FL209" s="104"/>
      <c r="FM209" s="104"/>
      <c r="FN209" s="104"/>
      <c r="FO209" s="104"/>
      <c r="FQ209" s="3"/>
      <c r="FR209" s="3"/>
      <c r="FS209" s="3"/>
      <c r="FT209" s="3"/>
      <c r="FU209" s="3"/>
      <c r="FV209" s="3"/>
      <c r="FW209" s="3"/>
      <c r="FX209" s="3"/>
      <c r="FY209" s="3"/>
      <c r="FZ209" s="3"/>
      <c r="GA209" s="3"/>
      <c r="GB209" s="3"/>
      <c r="GC209" s="3"/>
      <c r="GD209" s="3"/>
      <c r="GE209" s="3"/>
      <c r="GF209" s="3"/>
      <c r="GG209" s="3"/>
      <c r="GH209" s="3"/>
      <c r="GI209" s="3"/>
      <c r="GJ209" s="3"/>
      <c r="GK209" s="3"/>
      <c r="GL209" s="3"/>
      <c r="GM209" s="3"/>
      <c r="GN209" s="3"/>
    </row>
    <row r="210" spans="1:196" s="10" customFormat="1" x14ac:dyDescent="0.2">
      <c r="A210" s="3"/>
      <c r="B210" s="3"/>
      <c r="C210" s="104"/>
      <c r="D210" s="104"/>
      <c r="E210" s="104"/>
      <c r="F210" s="104"/>
      <c r="G210" s="104"/>
      <c r="H210" s="104"/>
      <c r="I210" s="104"/>
      <c r="J210" s="104"/>
      <c r="K210" s="104"/>
      <c r="L210" s="104"/>
      <c r="M210" s="104"/>
      <c r="N210" s="104"/>
      <c r="O210" s="104"/>
      <c r="P210" s="104"/>
      <c r="Q210" s="104"/>
      <c r="R210" s="104"/>
      <c r="S210" s="104"/>
      <c r="T210" s="104"/>
      <c r="U210" s="104"/>
      <c r="V210" s="104"/>
      <c r="W210" s="104"/>
      <c r="X210" s="104"/>
      <c r="Y210" s="104"/>
      <c r="Z210" s="104"/>
      <c r="AA210" s="104"/>
      <c r="AB210" s="104"/>
      <c r="AC210" s="104"/>
      <c r="AD210" s="104"/>
      <c r="AE210" s="104"/>
      <c r="AF210" s="104"/>
      <c r="AG210" s="104"/>
      <c r="AH210" s="104"/>
      <c r="AI210" s="104"/>
      <c r="AJ210" s="104"/>
      <c r="AK210" s="104"/>
      <c r="AL210" s="104"/>
      <c r="AM210" s="104"/>
      <c r="AN210" s="104"/>
      <c r="AO210" s="104"/>
      <c r="AP210" s="104"/>
      <c r="AQ210" s="104"/>
      <c r="AR210" s="104"/>
      <c r="AS210" s="104"/>
      <c r="AT210" s="104"/>
      <c r="AU210" s="104"/>
      <c r="AV210" s="104"/>
      <c r="AW210" s="104"/>
      <c r="AX210" s="104"/>
      <c r="AY210" s="104"/>
      <c r="AZ210" s="104"/>
      <c r="BA210" s="104"/>
      <c r="BB210" s="104"/>
      <c r="BC210" s="104"/>
      <c r="BD210" s="104"/>
      <c r="BE210" s="104"/>
      <c r="BF210" s="104"/>
      <c r="BG210" s="104"/>
      <c r="BH210" s="104"/>
      <c r="BI210" s="104"/>
      <c r="BJ210" s="104"/>
      <c r="BK210" s="104"/>
      <c r="BL210" s="104"/>
      <c r="BM210" s="104"/>
      <c r="BN210" s="104"/>
      <c r="BO210" s="104"/>
      <c r="BP210" s="104"/>
      <c r="BQ210" s="104"/>
      <c r="BR210" s="104"/>
      <c r="BS210" s="104"/>
      <c r="BT210" s="104"/>
      <c r="BU210" s="104"/>
      <c r="BV210" s="104"/>
      <c r="BW210" s="104"/>
      <c r="BX210" s="105"/>
      <c r="BY210" s="105"/>
      <c r="BZ210" s="105"/>
      <c r="CA210" s="105"/>
      <c r="CB210" s="105"/>
      <c r="CC210" s="105"/>
      <c r="CD210" s="105"/>
      <c r="CE210" s="105"/>
      <c r="CF210" s="105"/>
      <c r="CG210" s="105"/>
      <c r="CH210" s="105"/>
      <c r="CI210" s="105"/>
      <c r="CJ210" s="105"/>
      <c r="CK210" s="105"/>
      <c r="CL210" s="106"/>
      <c r="CM210" s="105"/>
      <c r="CN210" s="105"/>
      <c r="CO210" s="105"/>
      <c r="CP210" s="105"/>
      <c r="CQ210" s="105"/>
      <c r="CR210" s="105"/>
      <c r="CS210" s="105"/>
      <c r="CT210" s="104"/>
      <c r="CU210" s="104"/>
      <c r="CV210" s="104"/>
      <c r="CW210" s="104"/>
      <c r="CX210" s="104"/>
      <c r="CY210" s="104"/>
      <c r="CZ210" s="104"/>
      <c r="DA210" s="104"/>
      <c r="DB210" s="104"/>
      <c r="DC210" s="104"/>
      <c r="DD210" s="104"/>
      <c r="DE210" s="104"/>
      <c r="DF210" s="104"/>
      <c r="DG210" s="104"/>
      <c r="DH210" s="104"/>
      <c r="DI210" s="104"/>
      <c r="DJ210" s="104"/>
      <c r="DK210" s="104"/>
      <c r="DL210" s="104"/>
      <c r="DM210" s="104"/>
      <c r="DN210" s="104"/>
      <c r="DO210" s="104"/>
      <c r="DP210" s="104"/>
      <c r="DQ210" s="104"/>
      <c r="DR210" s="104"/>
      <c r="DS210" s="104"/>
      <c r="DT210" s="104"/>
      <c r="DU210" s="104"/>
      <c r="DV210" s="104"/>
      <c r="DW210" s="104"/>
      <c r="DX210" s="104"/>
      <c r="DY210" s="104"/>
      <c r="DZ210" s="104"/>
      <c r="EA210" s="104"/>
      <c r="EB210" s="104"/>
      <c r="EC210" s="104"/>
      <c r="ED210" s="104"/>
      <c r="EE210" s="104"/>
      <c r="EF210" s="104"/>
      <c r="EG210" s="104"/>
      <c r="EH210" s="104"/>
      <c r="EI210" s="104"/>
      <c r="EJ210" s="104"/>
      <c r="EK210" s="104"/>
      <c r="EL210" s="104"/>
      <c r="EM210" s="104"/>
      <c r="EN210" s="104"/>
      <c r="EO210" s="104"/>
      <c r="EP210" s="104"/>
      <c r="EQ210" s="104"/>
      <c r="ER210" s="104"/>
      <c r="ES210" s="104"/>
      <c r="ET210" s="104"/>
      <c r="EU210" s="104"/>
      <c r="EV210" s="104"/>
      <c r="EW210" s="104"/>
      <c r="EX210" s="104"/>
      <c r="EY210" s="104"/>
      <c r="EZ210" s="104"/>
      <c r="FA210" s="104"/>
      <c r="FB210" s="104"/>
      <c r="FC210" s="104"/>
      <c r="FD210" s="104"/>
      <c r="FE210" s="104"/>
      <c r="FF210" s="104"/>
      <c r="FG210" s="104"/>
      <c r="FH210" s="104"/>
      <c r="FI210" s="104"/>
      <c r="FJ210" s="104"/>
      <c r="FK210" s="104"/>
      <c r="FL210" s="104"/>
      <c r="FM210" s="104"/>
      <c r="FN210" s="104"/>
      <c r="FO210" s="104"/>
      <c r="FQ210" s="3"/>
      <c r="FR210" s="3"/>
      <c r="FS210" s="3"/>
      <c r="FT210" s="3"/>
      <c r="FU210" s="3"/>
      <c r="FV210" s="3"/>
      <c r="FW210" s="3"/>
      <c r="FX210" s="3"/>
      <c r="FY210" s="3"/>
      <c r="FZ210" s="3"/>
      <c r="GA210" s="3"/>
      <c r="GB210" s="3"/>
      <c r="GC210" s="3"/>
      <c r="GD210" s="3"/>
      <c r="GE210" s="3"/>
      <c r="GF210" s="3"/>
      <c r="GG210" s="3"/>
      <c r="GH210" s="3"/>
      <c r="GI210" s="3"/>
      <c r="GJ210" s="3"/>
      <c r="GK210" s="3"/>
      <c r="GL210" s="3"/>
      <c r="GM210" s="3"/>
      <c r="GN210" s="3"/>
    </row>
    <row r="211" spans="1:196" s="10" customFormat="1" x14ac:dyDescent="0.2">
      <c r="A211" s="3"/>
      <c r="B211" s="3"/>
      <c r="C211" s="104"/>
      <c r="D211" s="104"/>
      <c r="E211" s="104"/>
      <c r="F211" s="104"/>
      <c r="G211" s="104"/>
      <c r="H211" s="104"/>
      <c r="I211" s="104"/>
      <c r="J211" s="104"/>
      <c r="K211" s="104"/>
      <c r="L211" s="104"/>
      <c r="M211" s="104"/>
      <c r="N211" s="104"/>
      <c r="O211" s="104"/>
      <c r="P211" s="104"/>
      <c r="Q211" s="104"/>
      <c r="R211" s="104"/>
      <c r="S211" s="104"/>
      <c r="T211" s="104"/>
      <c r="U211" s="104"/>
      <c r="V211" s="104"/>
      <c r="W211" s="104"/>
      <c r="X211" s="104"/>
      <c r="Y211" s="104"/>
      <c r="Z211" s="104"/>
      <c r="AA211" s="104"/>
      <c r="AB211" s="104"/>
      <c r="AC211" s="104"/>
      <c r="AD211" s="104"/>
      <c r="AE211" s="104"/>
      <c r="AF211" s="104"/>
      <c r="AG211" s="104"/>
      <c r="AH211" s="104"/>
      <c r="AI211" s="104"/>
      <c r="AJ211" s="104"/>
      <c r="AK211" s="104"/>
      <c r="AL211" s="104"/>
      <c r="AM211" s="104"/>
      <c r="AN211" s="104"/>
      <c r="AO211" s="104"/>
      <c r="AP211" s="104"/>
      <c r="AQ211" s="104"/>
      <c r="AR211" s="104"/>
      <c r="AS211" s="104"/>
      <c r="AT211" s="104"/>
      <c r="AU211" s="104"/>
      <c r="AV211" s="104"/>
      <c r="AW211" s="104"/>
      <c r="AX211" s="104"/>
      <c r="AY211" s="104"/>
      <c r="AZ211" s="104"/>
      <c r="BA211" s="104"/>
      <c r="BB211" s="104"/>
      <c r="BC211" s="104"/>
      <c r="BD211" s="104"/>
      <c r="BE211" s="104"/>
      <c r="BF211" s="104"/>
      <c r="BG211" s="104"/>
      <c r="BH211" s="104"/>
      <c r="BI211" s="104"/>
      <c r="BJ211" s="104"/>
      <c r="BK211" s="104"/>
      <c r="BL211" s="104"/>
      <c r="BM211" s="104"/>
      <c r="BN211" s="104"/>
      <c r="BO211" s="104"/>
      <c r="BP211" s="104"/>
      <c r="BQ211" s="104"/>
      <c r="BR211" s="104"/>
      <c r="BS211" s="104"/>
      <c r="BT211" s="104"/>
      <c r="BU211" s="104"/>
      <c r="BV211" s="104"/>
      <c r="BW211" s="104"/>
      <c r="BX211" s="105"/>
      <c r="BY211" s="105"/>
      <c r="BZ211" s="105"/>
      <c r="CA211" s="105"/>
      <c r="CB211" s="105"/>
      <c r="CC211" s="105"/>
      <c r="CD211" s="105"/>
      <c r="CE211" s="105"/>
      <c r="CF211" s="105"/>
      <c r="CG211" s="105"/>
      <c r="CH211" s="105"/>
      <c r="CI211" s="105"/>
      <c r="CJ211" s="105"/>
      <c r="CK211" s="105"/>
      <c r="CL211" s="106"/>
      <c r="CM211" s="105"/>
      <c r="CN211" s="105"/>
      <c r="CO211" s="105"/>
      <c r="CP211" s="105"/>
      <c r="CQ211" s="105"/>
      <c r="CR211" s="105"/>
      <c r="CS211" s="105"/>
      <c r="CT211" s="104"/>
      <c r="CU211" s="104"/>
      <c r="CV211" s="104"/>
      <c r="CW211" s="104"/>
      <c r="CX211" s="104"/>
      <c r="CY211" s="104"/>
      <c r="CZ211" s="104"/>
      <c r="DA211" s="104"/>
      <c r="DB211" s="104"/>
      <c r="DC211" s="104"/>
      <c r="DD211" s="104"/>
      <c r="DE211" s="104"/>
      <c r="DF211" s="104"/>
      <c r="DG211" s="104"/>
      <c r="DH211" s="104"/>
      <c r="DI211" s="104"/>
      <c r="DJ211" s="104"/>
      <c r="DK211" s="104"/>
      <c r="DL211" s="104"/>
      <c r="DM211" s="104"/>
      <c r="DN211" s="104"/>
      <c r="DO211" s="104"/>
      <c r="DP211" s="104"/>
      <c r="DQ211" s="104"/>
      <c r="DR211" s="104"/>
      <c r="DS211" s="104"/>
      <c r="DT211" s="104"/>
      <c r="DU211" s="104"/>
      <c r="DV211" s="104"/>
      <c r="DW211" s="104"/>
      <c r="DX211" s="104"/>
      <c r="DY211" s="104"/>
      <c r="DZ211" s="104"/>
      <c r="EA211" s="104"/>
      <c r="EB211" s="104"/>
      <c r="EC211" s="104"/>
      <c r="ED211" s="104"/>
      <c r="EE211" s="104"/>
      <c r="EF211" s="104"/>
      <c r="EG211" s="104"/>
      <c r="EH211" s="104"/>
      <c r="EI211" s="104"/>
      <c r="EJ211" s="104"/>
      <c r="EK211" s="104"/>
      <c r="EL211" s="104"/>
      <c r="EM211" s="104"/>
      <c r="EN211" s="104"/>
      <c r="EO211" s="104"/>
      <c r="EP211" s="104"/>
      <c r="EQ211" s="104"/>
      <c r="ER211" s="104"/>
      <c r="ES211" s="104"/>
      <c r="ET211" s="104"/>
      <c r="EU211" s="104"/>
      <c r="EV211" s="104"/>
      <c r="EW211" s="104"/>
      <c r="EX211" s="104"/>
      <c r="EY211" s="104"/>
      <c r="EZ211" s="104"/>
      <c r="FA211" s="104"/>
      <c r="FB211" s="104"/>
      <c r="FC211" s="104"/>
      <c r="FD211" s="104"/>
      <c r="FE211" s="104"/>
      <c r="FF211" s="104"/>
      <c r="FG211" s="104"/>
      <c r="FH211" s="104"/>
      <c r="FI211" s="104"/>
      <c r="FJ211" s="104"/>
      <c r="FK211" s="104"/>
      <c r="FL211" s="104"/>
      <c r="FM211" s="104"/>
      <c r="FN211" s="104"/>
      <c r="FO211" s="104"/>
      <c r="FQ211" s="3"/>
      <c r="FR211" s="3"/>
      <c r="FS211" s="3"/>
      <c r="FT211" s="3"/>
      <c r="FU211" s="3"/>
      <c r="FV211" s="3"/>
      <c r="FW211" s="3"/>
      <c r="FX211" s="3"/>
      <c r="FY211" s="3"/>
      <c r="FZ211" s="3"/>
      <c r="GA211" s="3"/>
      <c r="GB211" s="3"/>
      <c r="GC211" s="3"/>
      <c r="GD211" s="3"/>
      <c r="GE211" s="3"/>
      <c r="GF211" s="3"/>
      <c r="GG211" s="3"/>
      <c r="GH211" s="3"/>
      <c r="GI211" s="3"/>
      <c r="GJ211" s="3"/>
      <c r="GK211" s="3"/>
      <c r="GL211" s="3"/>
      <c r="GM211" s="3"/>
      <c r="GN211" s="3"/>
    </row>
    <row r="212" spans="1:196" s="10" customFormat="1" x14ac:dyDescent="0.2">
      <c r="A212" s="3"/>
      <c r="B212" s="3"/>
      <c r="C212" s="104"/>
      <c r="D212" s="104"/>
      <c r="E212" s="104"/>
      <c r="F212" s="104"/>
      <c r="G212" s="104"/>
      <c r="H212" s="104"/>
      <c r="I212" s="104"/>
      <c r="J212" s="104"/>
      <c r="K212" s="104"/>
      <c r="L212" s="104"/>
      <c r="M212" s="104"/>
      <c r="N212" s="104"/>
      <c r="O212" s="104"/>
      <c r="P212" s="104"/>
      <c r="Q212" s="104"/>
      <c r="R212" s="104"/>
      <c r="S212" s="104"/>
      <c r="T212" s="104"/>
      <c r="U212" s="104"/>
      <c r="V212" s="104"/>
      <c r="W212" s="104"/>
      <c r="X212" s="104"/>
      <c r="Y212" s="104"/>
      <c r="Z212" s="104"/>
      <c r="AA212" s="104"/>
      <c r="AB212" s="104"/>
      <c r="AC212" s="104"/>
      <c r="AD212" s="104"/>
      <c r="AE212" s="104"/>
      <c r="AF212" s="104"/>
      <c r="AG212" s="104"/>
      <c r="AH212" s="104"/>
      <c r="AI212" s="104"/>
      <c r="AJ212" s="104"/>
      <c r="AK212" s="104"/>
      <c r="AL212" s="104"/>
      <c r="AM212" s="104"/>
      <c r="AN212" s="104"/>
      <c r="AO212" s="104"/>
      <c r="AP212" s="104"/>
      <c r="AQ212" s="104"/>
      <c r="AR212" s="104"/>
      <c r="AS212" s="104"/>
      <c r="AT212" s="104"/>
      <c r="AU212" s="104"/>
      <c r="AV212" s="104"/>
      <c r="AW212" s="104"/>
      <c r="AX212" s="104"/>
      <c r="AY212" s="104"/>
      <c r="AZ212" s="104"/>
      <c r="BA212" s="104"/>
      <c r="BB212" s="104"/>
      <c r="BC212" s="104"/>
      <c r="BD212" s="104"/>
      <c r="BE212" s="104"/>
      <c r="BF212" s="104"/>
      <c r="BG212" s="104"/>
      <c r="BH212" s="104"/>
      <c r="BI212" s="104"/>
      <c r="BJ212" s="104"/>
      <c r="BK212" s="104"/>
      <c r="BL212" s="104"/>
      <c r="BM212" s="104"/>
      <c r="BN212" s="104"/>
      <c r="BO212" s="104"/>
      <c r="BP212" s="104"/>
      <c r="BQ212" s="104"/>
      <c r="BR212" s="104"/>
      <c r="BS212" s="104"/>
      <c r="BT212" s="104"/>
      <c r="BU212" s="104"/>
      <c r="BV212" s="104"/>
      <c r="BW212" s="104"/>
      <c r="BX212" s="105"/>
      <c r="BY212" s="105"/>
      <c r="BZ212" s="105"/>
      <c r="CA212" s="105"/>
      <c r="CB212" s="105"/>
      <c r="CC212" s="105"/>
      <c r="CD212" s="105"/>
      <c r="CE212" s="105"/>
      <c r="CF212" s="105"/>
      <c r="CG212" s="105"/>
      <c r="CH212" s="105"/>
      <c r="CI212" s="105"/>
      <c r="CJ212" s="105"/>
      <c r="CK212" s="105"/>
      <c r="CL212" s="106"/>
      <c r="CM212" s="105"/>
      <c r="CN212" s="105"/>
      <c r="CO212" s="105"/>
      <c r="CP212" s="105"/>
      <c r="CQ212" s="105"/>
      <c r="CR212" s="105"/>
      <c r="CS212" s="105"/>
      <c r="CT212" s="104"/>
      <c r="CU212" s="104"/>
      <c r="CV212" s="104"/>
      <c r="CW212" s="104"/>
      <c r="CX212" s="104"/>
      <c r="CY212" s="104"/>
      <c r="CZ212" s="104"/>
      <c r="DA212" s="104"/>
      <c r="DB212" s="104"/>
      <c r="DC212" s="104"/>
      <c r="DD212" s="104"/>
      <c r="DE212" s="104"/>
      <c r="DF212" s="104"/>
      <c r="DG212" s="104"/>
      <c r="DH212" s="104"/>
      <c r="DI212" s="104"/>
      <c r="DJ212" s="104"/>
      <c r="DK212" s="104"/>
      <c r="DL212" s="104"/>
      <c r="DM212" s="104"/>
      <c r="DN212" s="104"/>
      <c r="DO212" s="104"/>
      <c r="DP212" s="104"/>
      <c r="DQ212" s="104"/>
      <c r="DR212" s="104"/>
      <c r="DS212" s="104"/>
      <c r="DT212" s="104"/>
      <c r="DU212" s="104"/>
      <c r="DV212" s="104"/>
      <c r="DW212" s="104"/>
      <c r="DX212" s="104"/>
      <c r="DY212" s="104"/>
      <c r="DZ212" s="104"/>
      <c r="EA212" s="104"/>
      <c r="EB212" s="104"/>
      <c r="EC212" s="104"/>
      <c r="ED212" s="104"/>
      <c r="EE212" s="104"/>
      <c r="EF212" s="104"/>
      <c r="EG212" s="104"/>
      <c r="EH212" s="104"/>
      <c r="EI212" s="104"/>
      <c r="EJ212" s="104"/>
      <c r="EK212" s="104"/>
      <c r="EL212" s="104"/>
      <c r="EM212" s="104"/>
      <c r="EN212" s="104"/>
      <c r="EO212" s="104"/>
      <c r="EP212" s="104"/>
      <c r="EQ212" s="104"/>
      <c r="ER212" s="104"/>
      <c r="ES212" s="104"/>
      <c r="ET212" s="104"/>
      <c r="EU212" s="104"/>
      <c r="EV212" s="104"/>
      <c r="EW212" s="104"/>
      <c r="EX212" s="104"/>
      <c r="EY212" s="104"/>
      <c r="EZ212" s="104"/>
      <c r="FA212" s="104"/>
      <c r="FB212" s="104"/>
      <c r="FC212" s="104"/>
      <c r="FD212" s="104"/>
      <c r="FE212" s="104"/>
      <c r="FF212" s="104"/>
      <c r="FG212" s="104"/>
      <c r="FH212" s="104"/>
      <c r="FI212" s="104"/>
      <c r="FJ212" s="104"/>
      <c r="FK212" s="104"/>
      <c r="FL212" s="104"/>
      <c r="FM212" s="104"/>
      <c r="FN212" s="104"/>
      <c r="FO212" s="104"/>
      <c r="FQ212" s="3"/>
      <c r="FR212" s="3"/>
      <c r="FS212" s="3"/>
      <c r="FT212" s="3"/>
      <c r="FU212" s="3"/>
      <c r="FV212" s="3"/>
      <c r="FW212" s="3"/>
      <c r="FX212" s="3"/>
      <c r="FY212" s="3"/>
      <c r="FZ212" s="3"/>
      <c r="GA212" s="3"/>
      <c r="GB212" s="3"/>
      <c r="GC212" s="3"/>
      <c r="GD212" s="3"/>
      <c r="GE212" s="3"/>
      <c r="GF212" s="3"/>
      <c r="GG212" s="3"/>
      <c r="GH212" s="3"/>
      <c r="GI212" s="3"/>
      <c r="GJ212" s="3"/>
      <c r="GK212" s="3"/>
      <c r="GL212" s="3"/>
      <c r="GM212" s="3"/>
      <c r="GN212" s="3"/>
    </row>
    <row r="213" spans="1:196" s="10" customFormat="1" x14ac:dyDescent="0.2">
      <c r="A213" s="3"/>
      <c r="B213" s="3"/>
      <c r="C213" s="104"/>
      <c r="D213" s="104"/>
      <c r="E213" s="104"/>
      <c r="F213" s="104"/>
      <c r="G213" s="104"/>
      <c r="H213" s="104"/>
      <c r="I213" s="104"/>
      <c r="J213" s="104"/>
      <c r="K213" s="104"/>
      <c r="L213" s="104"/>
      <c r="M213" s="104"/>
      <c r="N213" s="104"/>
      <c r="O213" s="104"/>
      <c r="P213" s="104"/>
      <c r="Q213" s="104"/>
      <c r="R213" s="104"/>
      <c r="S213" s="104"/>
      <c r="T213" s="104"/>
      <c r="U213" s="104"/>
      <c r="V213" s="104"/>
      <c r="W213" s="104"/>
      <c r="X213" s="104"/>
      <c r="Y213" s="104"/>
      <c r="Z213" s="104"/>
      <c r="AA213" s="104"/>
      <c r="AB213" s="104"/>
      <c r="AC213" s="104"/>
      <c r="AD213" s="104"/>
      <c r="AE213" s="104"/>
      <c r="AF213" s="104"/>
      <c r="AG213" s="104"/>
      <c r="AH213" s="104"/>
      <c r="AI213" s="104"/>
      <c r="AJ213" s="104"/>
      <c r="AK213" s="104"/>
      <c r="AL213" s="104"/>
      <c r="AM213" s="104"/>
      <c r="AN213" s="104"/>
      <c r="AO213" s="104"/>
      <c r="AP213" s="104"/>
      <c r="AQ213" s="104"/>
      <c r="AR213" s="104"/>
      <c r="AS213" s="104"/>
      <c r="AT213" s="104"/>
      <c r="AU213" s="104"/>
      <c r="AV213" s="104"/>
      <c r="AW213" s="104"/>
      <c r="AX213" s="104"/>
      <c r="AY213" s="104"/>
      <c r="AZ213" s="104"/>
      <c r="BA213" s="104"/>
      <c r="BB213" s="104"/>
      <c r="BC213" s="104"/>
      <c r="BD213" s="104"/>
      <c r="BE213" s="104"/>
      <c r="BF213" s="104"/>
      <c r="BG213" s="104"/>
      <c r="BH213" s="104"/>
      <c r="BI213" s="104"/>
      <c r="BJ213" s="104"/>
      <c r="BK213" s="104"/>
      <c r="BL213" s="104"/>
      <c r="BM213" s="104"/>
      <c r="BN213" s="104"/>
      <c r="BO213" s="104"/>
      <c r="BP213" s="104"/>
      <c r="BQ213" s="104"/>
      <c r="BR213" s="104"/>
      <c r="BS213" s="104"/>
      <c r="BT213" s="104"/>
      <c r="BU213" s="104"/>
      <c r="BV213" s="104"/>
      <c r="BW213" s="104"/>
      <c r="BX213" s="105"/>
      <c r="BY213" s="105"/>
      <c r="BZ213" s="105"/>
      <c r="CA213" s="105"/>
      <c r="CB213" s="105"/>
      <c r="CC213" s="105"/>
      <c r="CD213" s="105"/>
      <c r="CE213" s="105"/>
      <c r="CF213" s="105"/>
      <c r="CG213" s="105"/>
      <c r="CH213" s="105"/>
      <c r="CI213" s="105"/>
      <c r="CJ213" s="105"/>
      <c r="CK213" s="105"/>
      <c r="CL213" s="106"/>
      <c r="CM213" s="105"/>
      <c r="CN213" s="105"/>
      <c r="CO213" s="105"/>
      <c r="CP213" s="105"/>
      <c r="CQ213" s="105"/>
      <c r="CR213" s="105"/>
      <c r="CS213" s="105"/>
      <c r="CT213" s="104"/>
      <c r="CU213" s="104"/>
      <c r="CV213" s="104"/>
      <c r="CW213" s="104"/>
      <c r="CX213" s="104"/>
      <c r="CY213" s="104"/>
      <c r="CZ213" s="104"/>
      <c r="DA213" s="104"/>
      <c r="DB213" s="104"/>
      <c r="DC213" s="104"/>
      <c r="DD213" s="104"/>
      <c r="DE213" s="104"/>
      <c r="DF213" s="104"/>
      <c r="DG213" s="104"/>
      <c r="DH213" s="104"/>
      <c r="DI213" s="104"/>
      <c r="DJ213" s="104"/>
      <c r="DK213" s="104"/>
      <c r="DL213" s="104"/>
      <c r="DM213" s="104"/>
      <c r="DN213" s="104"/>
      <c r="DO213" s="104"/>
      <c r="DP213" s="104"/>
      <c r="DQ213" s="104"/>
      <c r="DR213" s="104"/>
      <c r="DS213" s="104"/>
      <c r="DT213" s="104"/>
      <c r="DU213" s="104"/>
      <c r="DV213" s="104"/>
      <c r="DW213" s="104"/>
      <c r="DX213" s="104"/>
      <c r="DY213" s="104"/>
      <c r="DZ213" s="104"/>
      <c r="EA213" s="104"/>
      <c r="EB213" s="104"/>
      <c r="EC213" s="104"/>
      <c r="ED213" s="104"/>
      <c r="EE213" s="104"/>
      <c r="EF213" s="104"/>
      <c r="EG213" s="104"/>
      <c r="EH213" s="104"/>
      <c r="EI213" s="104"/>
      <c r="EJ213" s="104"/>
      <c r="EK213" s="104"/>
      <c r="EL213" s="104"/>
      <c r="EM213" s="104"/>
      <c r="EN213" s="104"/>
      <c r="EO213" s="104"/>
      <c r="EP213" s="104"/>
      <c r="EQ213" s="104"/>
      <c r="ER213" s="104"/>
      <c r="ES213" s="104"/>
      <c r="ET213" s="104"/>
      <c r="EU213" s="104"/>
      <c r="EV213" s="104"/>
      <c r="EW213" s="104"/>
      <c r="EX213" s="104"/>
      <c r="EY213" s="104"/>
      <c r="EZ213" s="104"/>
      <c r="FA213" s="104"/>
      <c r="FB213" s="104"/>
      <c r="FC213" s="104"/>
      <c r="FD213" s="104"/>
      <c r="FE213" s="104"/>
      <c r="FF213" s="104"/>
      <c r="FG213" s="104"/>
      <c r="FH213" s="104"/>
      <c r="FI213" s="104"/>
      <c r="FJ213" s="104"/>
      <c r="FK213" s="104"/>
      <c r="FL213" s="104"/>
      <c r="FM213" s="104"/>
      <c r="FN213" s="104"/>
      <c r="FO213" s="104"/>
      <c r="FQ213" s="3"/>
      <c r="FR213" s="3"/>
      <c r="FS213" s="3"/>
      <c r="FT213" s="3"/>
      <c r="FU213" s="3"/>
      <c r="FV213" s="3"/>
      <c r="FW213" s="3"/>
      <c r="FX213" s="3"/>
      <c r="FY213" s="3"/>
      <c r="FZ213" s="3"/>
      <c r="GA213" s="3"/>
      <c r="GB213" s="3"/>
      <c r="GC213" s="3"/>
      <c r="GD213" s="3"/>
      <c r="GE213" s="3"/>
      <c r="GF213" s="3"/>
      <c r="GG213" s="3"/>
      <c r="GH213" s="3"/>
      <c r="GI213" s="3"/>
      <c r="GJ213" s="3"/>
      <c r="GK213" s="3"/>
      <c r="GL213" s="3"/>
      <c r="GM213" s="3"/>
      <c r="GN213" s="3"/>
    </row>
    <row r="214" spans="1:196" s="10" customFormat="1" x14ac:dyDescent="0.2">
      <c r="A214" s="3"/>
      <c r="B214" s="3"/>
      <c r="C214" s="104"/>
      <c r="D214" s="104"/>
      <c r="E214" s="104"/>
      <c r="F214" s="104"/>
      <c r="G214" s="104"/>
      <c r="H214" s="104"/>
      <c r="I214" s="104"/>
      <c r="J214" s="104"/>
      <c r="K214" s="104"/>
      <c r="L214" s="104"/>
      <c r="M214" s="104"/>
      <c r="N214" s="104"/>
      <c r="O214" s="104"/>
      <c r="P214" s="104"/>
      <c r="Q214" s="104"/>
      <c r="R214" s="104"/>
      <c r="S214" s="104"/>
      <c r="T214" s="104"/>
      <c r="U214" s="104"/>
      <c r="V214" s="104"/>
      <c r="W214" s="104"/>
      <c r="X214" s="104"/>
      <c r="Y214" s="104"/>
      <c r="Z214" s="104"/>
      <c r="AA214" s="104"/>
      <c r="AB214" s="104"/>
      <c r="AC214" s="104"/>
      <c r="AD214" s="104"/>
      <c r="AE214" s="104"/>
      <c r="AF214" s="104"/>
      <c r="AG214" s="104"/>
      <c r="AH214" s="104"/>
      <c r="AI214" s="104"/>
      <c r="AJ214" s="104"/>
      <c r="AK214" s="104"/>
      <c r="AL214" s="104"/>
      <c r="AM214" s="104"/>
      <c r="AN214" s="104"/>
      <c r="AO214" s="104"/>
      <c r="AP214" s="104"/>
      <c r="AQ214" s="104"/>
      <c r="AR214" s="104"/>
      <c r="AS214" s="104"/>
      <c r="AT214" s="104"/>
      <c r="AU214" s="104"/>
      <c r="AV214" s="104"/>
      <c r="AW214" s="104"/>
      <c r="AX214" s="104"/>
      <c r="AY214" s="104"/>
      <c r="AZ214" s="104"/>
      <c r="BA214" s="104"/>
      <c r="BB214" s="104"/>
      <c r="BC214" s="104"/>
      <c r="BD214" s="104"/>
      <c r="BE214" s="104"/>
      <c r="BF214" s="104"/>
      <c r="BG214" s="104"/>
      <c r="BH214" s="104"/>
      <c r="BI214" s="104"/>
      <c r="BJ214" s="104"/>
      <c r="BK214" s="104"/>
      <c r="BL214" s="104"/>
      <c r="BM214" s="104"/>
      <c r="BN214" s="104"/>
      <c r="BO214" s="104"/>
      <c r="BP214" s="104"/>
      <c r="BQ214" s="104"/>
      <c r="BR214" s="104"/>
      <c r="BS214" s="104"/>
      <c r="BT214" s="104"/>
      <c r="BU214" s="104"/>
      <c r="BV214" s="104"/>
      <c r="BW214" s="104"/>
      <c r="BX214" s="105"/>
      <c r="BY214" s="105"/>
      <c r="BZ214" s="105"/>
      <c r="CA214" s="105"/>
      <c r="CB214" s="105"/>
      <c r="CC214" s="105"/>
      <c r="CD214" s="105"/>
      <c r="CE214" s="105"/>
      <c r="CF214" s="105"/>
      <c r="CG214" s="105"/>
      <c r="CH214" s="105"/>
      <c r="CI214" s="105"/>
      <c r="CJ214" s="105"/>
      <c r="CK214" s="105"/>
      <c r="CL214" s="106"/>
      <c r="CM214" s="105"/>
      <c r="CN214" s="105"/>
      <c r="CO214" s="105"/>
      <c r="CP214" s="105"/>
      <c r="CQ214" s="105"/>
      <c r="CR214" s="105"/>
      <c r="CS214" s="105"/>
      <c r="CT214" s="104"/>
      <c r="CU214" s="104"/>
      <c r="CV214" s="104"/>
      <c r="CW214" s="104"/>
      <c r="CX214" s="104"/>
      <c r="CY214" s="104"/>
      <c r="CZ214" s="104"/>
      <c r="DA214" s="104"/>
      <c r="DB214" s="104"/>
      <c r="DC214" s="104"/>
      <c r="DD214" s="104"/>
      <c r="DE214" s="104"/>
      <c r="DF214" s="104"/>
      <c r="DG214" s="104"/>
      <c r="DH214" s="104"/>
      <c r="DI214" s="104"/>
      <c r="DJ214" s="104"/>
      <c r="DK214" s="104"/>
      <c r="DL214" s="104"/>
      <c r="DM214" s="104"/>
      <c r="DN214" s="104"/>
      <c r="DO214" s="104"/>
      <c r="DP214" s="104"/>
      <c r="DQ214" s="104"/>
      <c r="DR214" s="104"/>
      <c r="DS214" s="104"/>
      <c r="DT214" s="104"/>
      <c r="DU214" s="104"/>
      <c r="DV214" s="104"/>
      <c r="DW214" s="104"/>
      <c r="DX214" s="104"/>
      <c r="DY214" s="104"/>
      <c r="DZ214" s="104"/>
      <c r="EA214" s="104"/>
      <c r="EB214" s="104"/>
      <c r="EC214" s="104"/>
      <c r="ED214" s="104"/>
      <c r="EE214" s="104"/>
      <c r="EF214" s="104"/>
      <c r="EG214" s="104"/>
      <c r="EH214" s="104"/>
      <c r="EI214" s="104"/>
      <c r="EJ214" s="104"/>
      <c r="EK214" s="104"/>
      <c r="EL214" s="104"/>
      <c r="EM214" s="104"/>
      <c r="EN214" s="104"/>
      <c r="EO214" s="104"/>
      <c r="EP214" s="104"/>
      <c r="EQ214" s="104"/>
      <c r="ER214" s="104"/>
      <c r="ES214" s="104"/>
      <c r="ET214" s="104"/>
      <c r="EU214" s="104"/>
      <c r="EV214" s="104"/>
      <c r="EW214" s="104"/>
      <c r="EX214" s="104"/>
      <c r="EY214" s="104"/>
      <c r="EZ214" s="104"/>
      <c r="FA214" s="104"/>
      <c r="FB214" s="104"/>
      <c r="FC214" s="104"/>
      <c r="FD214" s="104"/>
      <c r="FE214" s="104"/>
      <c r="FF214" s="104"/>
      <c r="FG214" s="104"/>
      <c r="FH214" s="104"/>
      <c r="FI214" s="104"/>
      <c r="FJ214" s="104"/>
      <c r="FK214" s="104"/>
      <c r="FL214" s="104"/>
      <c r="FM214" s="104"/>
      <c r="FN214" s="104"/>
      <c r="FO214" s="104"/>
      <c r="FQ214" s="3"/>
      <c r="FR214" s="3"/>
      <c r="FS214" s="3"/>
      <c r="FT214" s="3"/>
      <c r="FU214" s="3"/>
      <c r="FV214" s="3"/>
      <c r="FW214" s="3"/>
      <c r="FX214" s="3"/>
      <c r="FY214" s="3"/>
      <c r="FZ214" s="3"/>
      <c r="GA214" s="3"/>
      <c r="GB214" s="3"/>
      <c r="GC214" s="3"/>
      <c r="GD214" s="3"/>
      <c r="GE214" s="3"/>
      <c r="GF214" s="3"/>
      <c r="GG214" s="3"/>
      <c r="GH214" s="3"/>
      <c r="GI214" s="3"/>
      <c r="GJ214" s="3"/>
      <c r="GK214" s="3"/>
      <c r="GL214" s="3"/>
      <c r="GM214" s="3"/>
      <c r="GN214" s="3"/>
    </row>
    <row r="215" spans="1:196" s="10" customFormat="1" x14ac:dyDescent="0.2">
      <c r="A215" s="3"/>
      <c r="B215" s="3"/>
      <c r="C215" s="104"/>
      <c r="D215" s="104"/>
      <c r="E215" s="104"/>
      <c r="F215" s="104"/>
      <c r="G215" s="104"/>
      <c r="H215" s="104"/>
      <c r="I215" s="104"/>
      <c r="J215" s="104"/>
      <c r="K215" s="104"/>
      <c r="L215" s="104"/>
      <c r="M215" s="104"/>
      <c r="N215" s="104"/>
      <c r="O215" s="104"/>
      <c r="P215" s="104"/>
      <c r="Q215" s="104"/>
      <c r="R215" s="104"/>
      <c r="S215" s="104"/>
      <c r="T215" s="104"/>
      <c r="U215" s="104"/>
      <c r="V215" s="104"/>
      <c r="W215" s="104"/>
      <c r="X215" s="104"/>
      <c r="Y215" s="104"/>
      <c r="Z215" s="104"/>
      <c r="AA215" s="104"/>
      <c r="AB215" s="104"/>
      <c r="AC215" s="104"/>
      <c r="AD215" s="104"/>
      <c r="AE215" s="104"/>
      <c r="AF215" s="104"/>
      <c r="AG215" s="104"/>
      <c r="AH215" s="104"/>
      <c r="AI215" s="104"/>
      <c r="AJ215" s="104"/>
      <c r="AK215" s="104"/>
      <c r="AL215" s="104"/>
      <c r="AM215" s="104"/>
      <c r="AN215" s="104"/>
      <c r="AO215" s="104"/>
      <c r="AP215" s="104"/>
      <c r="AQ215" s="104"/>
      <c r="AR215" s="104"/>
      <c r="AS215" s="104"/>
      <c r="AT215" s="104"/>
      <c r="AU215" s="104"/>
      <c r="AV215" s="104"/>
      <c r="AW215" s="104"/>
      <c r="AX215" s="104"/>
      <c r="AY215" s="104"/>
      <c r="AZ215" s="104"/>
      <c r="BA215" s="104"/>
      <c r="BB215" s="104"/>
      <c r="BC215" s="104"/>
      <c r="BD215" s="104"/>
      <c r="BE215" s="104"/>
      <c r="BF215" s="104"/>
      <c r="BG215" s="104"/>
      <c r="BH215" s="104"/>
      <c r="BI215" s="104"/>
      <c r="BJ215" s="104"/>
      <c r="BK215" s="104"/>
      <c r="BL215" s="104"/>
      <c r="BM215" s="104"/>
      <c r="BN215" s="104"/>
      <c r="BO215" s="104"/>
      <c r="BP215" s="104"/>
      <c r="BQ215" s="104"/>
      <c r="BR215" s="104"/>
      <c r="BS215" s="104"/>
      <c r="BT215" s="104"/>
      <c r="BU215" s="104"/>
      <c r="BV215" s="104"/>
      <c r="BW215" s="104"/>
      <c r="BX215" s="105"/>
      <c r="BY215" s="105"/>
      <c r="BZ215" s="105"/>
      <c r="CA215" s="105"/>
      <c r="CB215" s="105"/>
      <c r="CC215" s="105"/>
      <c r="CD215" s="105"/>
      <c r="CE215" s="105"/>
      <c r="CF215" s="105"/>
      <c r="CG215" s="105"/>
      <c r="CH215" s="105"/>
      <c r="CI215" s="105"/>
      <c r="CJ215" s="105"/>
      <c r="CK215" s="105"/>
      <c r="CL215" s="106"/>
      <c r="CM215" s="105"/>
      <c r="CN215" s="105"/>
      <c r="CO215" s="105"/>
      <c r="CP215" s="105"/>
      <c r="CQ215" s="105"/>
      <c r="CR215" s="105"/>
      <c r="CS215" s="105"/>
      <c r="CT215" s="104"/>
      <c r="CU215" s="104"/>
      <c r="CV215" s="104"/>
      <c r="CW215" s="104"/>
      <c r="CX215" s="104"/>
      <c r="CY215" s="104"/>
      <c r="CZ215" s="104"/>
      <c r="DA215" s="104"/>
      <c r="DB215" s="104"/>
      <c r="DC215" s="104"/>
      <c r="DD215" s="104"/>
      <c r="DE215" s="104"/>
      <c r="DF215" s="104"/>
      <c r="DG215" s="104"/>
      <c r="DH215" s="104"/>
      <c r="DI215" s="104"/>
      <c r="DJ215" s="104"/>
      <c r="DK215" s="104"/>
      <c r="DL215" s="104"/>
      <c r="DM215" s="104"/>
      <c r="DN215" s="104"/>
      <c r="DO215" s="104"/>
      <c r="DP215" s="104"/>
      <c r="DQ215" s="104"/>
      <c r="DR215" s="104"/>
      <c r="DS215" s="104"/>
      <c r="DT215" s="104"/>
      <c r="DU215" s="104"/>
      <c r="DV215" s="104"/>
      <c r="DW215" s="104"/>
      <c r="DX215" s="104"/>
      <c r="DY215" s="104"/>
      <c r="DZ215" s="104"/>
      <c r="EA215" s="104"/>
      <c r="EB215" s="104"/>
      <c r="EC215" s="104"/>
      <c r="ED215" s="104"/>
      <c r="EE215" s="104"/>
      <c r="EF215" s="104"/>
      <c r="EG215" s="104"/>
      <c r="EH215" s="104"/>
      <c r="EI215" s="104"/>
      <c r="EJ215" s="104"/>
      <c r="EK215" s="104"/>
      <c r="EL215" s="104"/>
      <c r="EM215" s="104"/>
      <c r="EN215" s="104"/>
      <c r="EO215" s="104"/>
      <c r="EP215" s="104"/>
      <c r="EQ215" s="104"/>
      <c r="ER215" s="104"/>
      <c r="ES215" s="104"/>
      <c r="ET215" s="104"/>
      <c r="EU215" s="104"/>
      <c r="EV215" s="104"/>
      <c r="EW215" s="104"/>
      <c r="EX215" s="104"/>
      <c r="EY215" s="104"/>
      <c r="EZ215" s="104"/>
      <c r="FA215" s="104"/>
      <c r="FB215" s="104"/>
      <c r="FC215" s="104"/>
      <c r="FD215" s="104"/>
      <c r="FE215" s="104"/>
      <c r="FF215" s="104"/>
      <c r="FG215" s="104"/>
      <c r="FH215" s="104"/>
      <c r="FI215" s="104"/>
      <c r="FJ215" s="104"/>
      <c r="FK215" s="104"/>
      <c r="FL215" s="104"/>
      <c r="FM215" s="104"/>
      <c r="FN215" s="104"/>
      <c r="FO215" s="104"/>
      <c r="FQ215" s="3"/>
      <c r="FR215" s="3"/>
      <c r="FS215" s="3"/>
      <c r="FT215" s="3"/>
      <c r="FU215" s="3"/>
      <c r="FV215" s="3"/>
      <c r="FW215" s="3"/>
      <c r="FX215" s="3"/>
      <c r="FY215" s="3"/>
      <c r="FZ215" s="3"/>
      <c r="GA215" s="3"/>
      <c r="GB215" s="3"/>
      <c r="GC215" s="3"/>
      <c r="GD215" s="3"/>
      <c r="GE215" s="3"/>
      <c r="GF215" s="3"/>
      <c r="GG215" s="3"/>
      <c r="GH215" s="3"/>
      <c r="GI215" s="3"/>
      <c r="GJ215" s="3"/>
      <c r="GK215" s="3"/>
      <c r="GL215" s="3"/>
      <c r="GM215" s="3"/>
      <c r="GN215" s="3"/>
    </row>
    <row r="216" spans="1:196" s="10" customFormat="1" x14ac:dyDescent="0.2">
      <c r="A216" s="3"/>
      <c r="B216" s="3"/>
      <c r="C216" s="104"/>
      <c r="D216" s="104"/>
      <c r="E216" s="104"/>
      <c r="F216" s="104"/>
      <c r="G216" s="104"/>
      <c r="H216" s="104"/>
      <c r="I216" s="104"/>
      <c r="J216" s="104"/>
      <c r="K216" s="104"/>
      <c r="L216" s="104"/>
      <c r="M216" s="104"/>
      <c r="N216" s="104"/>
      <c r="O216" s="104"/>
      <c r="P216" s="104"/>
      <c r="Q216" s="104"/>
      <c r="R216" s="104"/>
      <c r="S216" s="104"/>
      <c r="T216" s="104"/>
      <c r="U216" s="104"/>
      <c r="V216" s="104"/>
      <c r="W216" s="104"/>
      <c r="X216" s="104"/>
      <c r="Y216" s="104"/>
      <c r="Z216" s="104"/>
      <c r="AA216" s="104"/>
      <c r="AB216" s="104"/>
      <c r="AC216" s="104"/>
      <c r="AD216" s="104"/>
      <c r="AE216" s="104"/>
      <c r="AF216" s="104"/>
      <c r="AG216" s="104"/>
      <c r="AH216" s="104"/>
      <c r="AI216" s="104"/>
      <c r="AJ216" s="104"/>
      <c r="AK216" s="104"/>
      <c r="AL216" s="104"/>
      <c r="AM216" s="104"/>
      <c r="AN216" s="104"/>
      <c r="AO216" s="104"/>
      <c r="AP216" s="104"/>
      <c r="AQ216" s="104"/>
      <c r="AR216" s="104"/>
      <c r="AS216" s="104"/>
      <c r="AT216" s="104"/>
      <c r="AU216" s="104"/>
      <c r="AV216" s="104"/>
      <c r="AW216" s="104"/>
      <c r="AX216" s="104"/>
      <c r="AY216" s="104"/>
      <c r="AZ216" s="104"/>
      <c r="BA216" s="104"/>
      <c r="BB216" s="104"/>
      <c r="BC216" s="104"/>
      <c r="BD216" s="104"/>
      <c r="BE216" s="104"/>
      <c r="BF216" s="104"/>
      <c r="BG216" s="104"/>
      <c r="BH216" s="104"/>
      <c r="BI216" s="104"/>
      <c r="BJ216" s="104"/>
      <c r="BK216" s="104"/>
      <c r="BL216" s="104"/>
      <c r="BM216" s="104"/>
      <c r="BN216" s="104"/>
      <c r="BO216" s="104"/>
      <c r="BP216" s="104"/>
      <c r="BQ216" s="104"/>
      <c r="BR216" s="104"/>
      <c r="BS216" s="104"/>
      <c r="BT216" s="104"/>
      <c r="BU216" s="104"/>
      <c r="BV216" s="104"/>
      <c r="BW216" s="104"/>
      <c r="BX216" s="105"/>
      <c r="BY216" s="105"/>
      <c r="BZ216" s="105"/>
      <c r="CA216" s="105"/>
      <c r="CB216" s="105"/>
      <c r="CC216" s="105"/>
      <c r="CD216" s="105"/>
      <c r="CE216" s="105"/>
      <c r="CF216" s="105"/>
      <c r="CG216" s="105"/>
      <c r="CH216" s="105"/>
      <c r="CI216" s="105"/>
      <c r="CJ216" s="105"/>
      <c r="CK216" s="105"/>
      <c r="CL216" s="106"/>
      <c r="CM216" s="105"/>
      <c r="CN216" s="105"/>
      <c r="CO216" s="105"/>
      <c r="CP216" s="105"/>
      <c r="CQ216" s="105"/>
      <c r="CR216" s="105"/>
      <c r="CS216" s="105"/>
      <c r="CT216" s="104"/>
      <c r="CU216" s="104"/>
      <c r="CV216" s="104"/>
      <c r="CW216" s="104"/>
      <c r="CX216" s="104"/>
      <c r="CY216" s="104"/>
      <c r="CZ216" s="104"/>
      <c r="DA216" s="104"/>
      <c r="DB216" s="104"/>
      <c r="DC216" s="104"/>
      <c r="DD216" s="104"/>
      <c r="DE216" s="104"/>
      <c r="DF216" s="104"/>
      <c r="DG216" s="104"/>
      <c r="DH216" s="104"/>
      <c r="DI216" s="104"/>
      <c r="DJ216" s="104"/>
      <c r="DK216" s="104"/>
      <c r="DL216" s="104"/>
      <c r="DM216" s="104"/>
      <c r="DN216" s="104"/>
      <c r="DO216" s="104"/>
      <c r="DP216" s="104"/>
      <c r="DQ216" s="104"/>
      <c r="DR216" s="104"/>
      <c r="DS216" s="104"/>
      <c r="DT216" s="104"/>
      <c r="DU216" s="104"/>
      <c r="DV216" s="104"/>
      <c r="DW216" s="104"/>
      <c r="DX216" s="104"/>
      <c r="DY216" s="104"/>
      <c r="DZ216" s="104"/>
      <c r="EA216" s="104"/>
      <c r="EB216" s="104"/>
      <c r="EC216" s="104"/>
      <c r="ED216" s="104"/>
      <c r="EE216" s="104"/>
      <c r="EF216" s="104"/>
      <c r="EG216" s="104"/>
      <c r="EH216" s="104"/>
      <c r="EI216" s="104"/>
      <c r="EJ216" s="104"/>
      <c r="EK216" s="104"/>
      <c r="EL216" s="104"/>
      <c r="EM216" s="104"/>
      <c r="EN216" s="104"/>
      <c r="EO216" s="104"/>
      <c r="EP216" s="104"/>
      <c r="EQ216" s="104"/>
      <c r="ER216" s="104"/>
      <c r="ES216" s="104"/>
      <c r="ET216" s="104"/>
      <c r="EU216" s="104"/>
      <c r="EV216" s="104"/>
      <c r="EW216" s="104"/>
      <c r="EX216" s="104"/>
      <c r="EY216" s="104"/>
      <c r="EZ216" s="104"/>
      <c r="FA216" s="104"/>
      <c r="FB216" s="104"/>
      <c r="FC216" s="104"/>
      <c r="FD216" s="104"/>
      <c r="FE216" s="104"/>
      <c r="FF216" s="104"/>
      <c r="FG216" s="104"/>
      <c r="FH216" s="104"/>
      <c r="FI216" s="104"/>
      <c r="FJ216" s="104"/>
      <c r="FK216" s="104"/>
      <c r="FL216" s="104"/>
      <c r="FM216" s="104"/>
      <c r="FN216" s="104"/>
      <c r="FO216" s="104"/>
      <c r="FQ216" s="3"/>
      <c r="FR216" s="3"/>
      <c r="FS216" s="3"/>
      <c r="FT216" s="3"/>
      <c r="FU216" s="3"/>
      <c r="FV216" s="3"/>
      <c r="FW216" s="3"/>
      <c r="FX216" s="3"/>
      <c r="FY216" s="3"/>
      <c r="FZ216" s="3"/>
      <c r="GA216" s="3"/>
      <c r="GB216" s="3"/>
      <c r="GC216" s="3"/>
      <c r="GD216" s="3"/>
      <c r="GE216" s="3"/>
      <c r="GF216" s="3"/>
      <c r="GG216" s="3"/>
      <c r="GH216" s="3"/>
      <c r="GI216" s="3"/>
      <c r="GJ216" s="3"/>
      <c r="GK216" s="3"/>
      <c r="GL216" s="3"/>
      <c r="GM216" s="3"/>
      <c r="GN216" s="3"/>
    </row>
    <row r="217" spans="1:196" s="10" customFormat="1" x14ac:dyDescent="0.2">
      <c r="A217" s="3"/>
      <c r="B217" s="3"/>
      <c r="C217" s="104"/>
      <c r="D217" s="104"/>
      <c r="E217" s="104"/>
      <c r="F217" s="104"/>
      <c r="G217" s="104"/>
      <c r="H217" s="104"/>
      <c r="I217" s="104"/>
      <c r="J217" s="104"/>
      <c r="K217" s="104"/>
      <c r="L217" s="104"/>
      <c r="M217" s="104"/>
      <c r="N217" s="104"/>
      <c r="O217" s="104"/>
      <c r="P217" s="104"/>
      <c r="Q217" s="104"/>
      <c r="R217" s="104"/>
      <c r="S217" s="104"/>
      <c r="T217" s="104"/>
      <c r="U217" s="104"/>
      <c r="V217" s="104"/>
      <c r="W217" s="104"/>
      <c r="X217" s="104"/>
      <c r="Y217" s="104"/>
      <c r="Z217" s="104"/>
      <c r="AA217" s="104"/>
      <c r="AB217" s="104"/>
      <c r="AC217" s="104"/>
      <c r="AD217" s="104"/>
      <c r="AE217" s="104"/>
      <c r="AF217" s="104"/>
      <c r="AG217" s="104"/>
      <c r="AH217" s="104"/>
      <c r="AI217" s="104"/>
      <c r="AJ217" s="104"/>
      <c r="AK217" s="104"/>
      <c r="AL217" s="104"/>
      <c r="AM217" s="104"/>
      <c r="AN217" s="104"/>
      <c r="AO217" s="104"/>
      <c r="AP217" s="104"/>
      <c r="AQ217" s="104"/>
      <c r="AR217" s="104"/>
      <c r="AS217" s="104"/>
      <c r="AT217" s="104"/>
      <c r="AU217" s="104"/>
      <c r="AV217" s="104"/>
      <c r="AW217" s="104"/>
      <c r="AX217" s="104"/>
      <c r="AY217" s="104"/>
      <c r="AZ217" s="104"/>
      <c r="BA217" s="104"/>
      <c r="BB217" s="104"/>
      <c r="BC217" s="104"/>
      <c r="BD217" s="104"/>
      <c r="BE217" s="104"/>
      <c r="BF217" s="104"/>
      <c r="BG217" s="104"/>
      <c r="BH217" s="104"/>
      <c r="BI217" s="104"/>
      <c r="BJ217" s="104"/>
      <c r="BK217" s="104"/>
      <c r="BL217" s="104"/>
      <c r="BM217" s="104"/>
      <c r="BN217" s="104"/>
      <c r="BO217" s="104"/>
      <c r="BP217" s="104"/>
      <c r="BQ217" s="104"/>
      <c r="BR217" s="104"/>
      <c r="BS217" s="104"/>
      <c r="BT217" s="104"/>
      <c r="BU217" s="104"/>
      <c r="BV217" s="104"/>
      <c r="BW217" s="104"/>
      <c r="BX217" s="105"/>
      <c r="BY217" s="105"/>
      <c r="BZ217" s="105"/>
      <c r="CA217" s="105"/>
      <c r="CB217" s="105"/>
      <c r="CC217" s="105"/>
      <c r="CD217" s="105"/>
      <c r="CE217" s="105"/>
      <c r="CF217" s="105"/>
      <c r="CG217" s="105"/>
      <c r="CH217" s="105"/>
      <c r="CI217" s="105"/>
      <c r="CJ217" s="105"/>
      <c r="CK217" s="105"/>
      <c r="CL217" s="106"/>
      <c r="CM217" s="105"/>
      <c r="CN217" s="105"/>
      <c r="CO217" s="105"/>
      <c r="CP217" s="105"/>
      <c r="CQ217" s="105"/>
      <c r="CR217" s="105"/>
      <c r="CS217" s="105"/>
      <c r="CT217" s="104"/>
      <c r="CU217" s="104"/>
      <c r="CV217" s="104"/>
      <c r="CW217" s="104"/>
      <c r="CX217" s="104"/>
      <c r="CY217" s="104"/>
      <c r="CZ217" s="104"/>
      <c r="DA217" s="104"/>
      <c r="DB217" s="104"/>
      <c r="DC217" s="104"/>
      <c r="DD217" s="104"/>
      <c r="DE217" s="104"/>
      <c r="DF217" s="104"/>
      <c r="DG217" s="104"/>
      <c r="DH217" s="104"/>
      <c r="DI217" s="104"/>
      <c r="DJ217" s="104"/>
      <c r="DK217" s="104"/>
      <c r="DL217" s="104"/>
      <c r="DM217" s="104"/>
      <c r="DN217" s="104"/>
      <c r="DO217" s="104"/>
      <c r="DP217" s="104"/>
      <c r="DQ217" s="104"/>
      <c r="DR217" s="104"/>
      <c r="DS217" s="104"/>
      <c r="DT217" s="104"/>
      <c r="DU217" s="104"/>
      <c r="DV217" s="104"/>
      <c r="DW217" s="104"/>
      <c r="DX217" s="104"/>
      <c r="DY217" s="104"/>
      <c r="DZ217" s="104"/>
      <c r="EA217" s="104"/>
      <c r="EB217" s="104"/>
      <c r="EC217" s="104"/>
      <c r="ED217" s="104"/>
      <c r="EE217" s="104"/>
      <c r="EF217" s="104"/>
      <c r="EG217" s="104"/>
      <c r="EH217" s="104"/>
      <c r="EI217" s="104"/>
      <c r="EJ217" s="104"/>
      <c r="EK217" s="104"/>
      <c r="EL217" s="104"/>
      <c r="EM217" s="104"/>
      <c r="EN217" s="104"/>
      <c r="EO217" s="104"/>
      <c r="EP217" s="104"/>
      <c r="EQ217" s="104"/>
      <c r="ER217" s="104"/>
      <c r="ES217" s="104"/>
      <c r="ET217" s="104"/>
      <c r="EU217" s="104"/>
      <c r="EV217" s="104"/>
      <c r="EW217" s="104"/>
      <c r="EX217" s="104"/>
      <c r="EY217" s="104"/>
      <c r="EZ217" s="104"/>
      <c r="FA217" s="104"/>
      <c r="FB217" s="104"/>
      <c r="FC217" s="104"/>
      <c r="FD217" s="104"/>
      <c r="FE217" s="104"/>
      <c r="FF217" s="104"/>
      <c r="FG217" s="104"/>
      <c r="FH217" s="104"/>
      <c r="FI217" s="104"/>
      <c r="FJ217" s="104"/>
      <c r="FK217" s="104"/>
      <c r="FL217" s="104"/>
      <c r="FM217" s="104"/>
      <c r="FN217" s="104"/>
      <c r="FO217" s="104"/>
      <c r="FQ217" s="3"/>
      <c r="FR217" s="3"/>
      <c r="FS217" s="3"/>
      <c r="FT217" s="3"/>
      <c r="FU217" s="3"/>
      <c r="FV217" s="3"/>
      <c r="FW217" s="3"/>
      <c r="FX217" s="3"/>
      <c r="FY217" s="3"/>
      <c r="FZ217" s="3"/>
      <c r="GA217" s="3"/>
      <c r="GB217" s="3"/>
      <c r="GC217" s="3"/>
      <c r="GD217" s="3"/>
      <c r="GE217" s="3"/>
      <c r="GF217" s="3"/>
      <c r="GG217" s="3"/>
      <c r="GH217" s="3"/>
      <c r="GI217" s="3"/>
      <c r="GJ217" s="3"/>
      <c r="GK217" s="3"/>
      <c r="GL217" s="3"/>
      <c r="GM217" s="3"/>
      <c r="GN217" s="3"/>
    </row>
    <row r="218" spans="1:196" s="10" customFormat="1" x14ac:dyDescent="0.2">
      <c r="A218" s="3"/>
      <c r="B218" s="3"/>
      <c r="C218" s="104"/>
      <c r="D218" s="104"/>
      <c r="E218" s="104"/>
      <c r="F218" s="104"/>
      <c r="G218" s="104"/>
      <c r="H218" s="104"/>
      <c r="I218" s="104"/>
      <c r="J218" s="104"/>
      <c r="K218" s="104"/>
      <c r="L218" s="104"/>
      <c r="M218" s="104"/>
      <c r="N218" s="104"/>
      <c r="O218" s="104"/>
      <c r="P218" s="104"/>
      <c r="Q218" s="104"/>
      <c r="R218" s="104"/>
      <c r="S218" s="104"/>
      <c r="T218" s="104"/>
      <c r="U218" s="104"/>
      <c r="V218" s="104"/>
      <c r="W218" s="104"/>
      <c r="X218" s="104"/>
      <c r="Y218" s="104"/>
      <c r="Z218" s="104"/>
      <c r="AA218" s="104"/>
      <c r="AB218" s="104"/>
      <c r="AC218" s="104"/>
      <c r="AD218" s="104"/>
      <c r="AE218" s="104"/>
      <c r="AF218" s="104"/>
      <c r="AG218" s="104"/>
      <c r="AH218" s="104"/>
      <c r="AI218" s="104"/>
      <c r="AJ218" s="104"/>
      <c r="AK218" s="104"/>
      <c r="AL218" s="104"/>
      <c r="AM218" s="104"/>
      <c r="AN218" s="104"/>
      <c r="AO218" s="104"/>
      <c r="AP218" s="104"/>
      <c r="AQ218" s="104"/>
      <c r="AR218" s="104"/>
      <c r="AS218" s="104"/>
      <c r="AT218" s="104"/>
      <c r="AU218" s="104"/>
      <c r="AV218" s="104"/>
      <c r="AW218" s="104"/>
      <c r="AX218" s="104"/>
      <c r="AY218" s="104"/>
      <c r="AZ218" s="104"/>
      <c r="BA218" s="104"/>
      <c r="BB218" s="104"/>
      <c r="BC218" s="104"/>
      <c r="BD218" s="104"/>
      <c r="BE218" s="104"/>
      <c r="BF218" s="104"/>
      <c r="BG218" s="104"/>
      <c r="BH218" s="104"/>
      <c r="BI218" s="104"/>
      <c r="BJ218" s="104"/>
      <c r="BK218" s="104"/>
      <c r="BL218" s="104"/>
      <c r="BM218" s="104"/>
      <c r="BN218" s="104"/>
      <c r="BO218" s="104"/>
      <c r="BP218" s="104"/>
      <c r="BQ218" s="104"/>
      <c r="BR218" s="104"/>
      <c r="BS218" s="104"/>
      <c r="BT218" s="104"/>
      <c r="BU218" s="104"/>
      <c r="BV218" s="104"/>
      <c r="BW218" s="104"/>
      <c r="BX218" s="105"/>
      <c r="BY218" s="105"/>
      <c r="BZ218" s="105"/>
      <c r="CA218" s="105"/>
      <c r="CB218" s="105"/>
      <c r="CC218" s="105"/>
      <c r="CD218" s="105"/>
      <c r="CE218" s="105"/>
      <c r="CF218" s="105"/>
      <c r="CG218" s="105"/>
      <c r="CH218" s="105"/>
      <c r="CI218" s="105"/>
      <c r="CJ218" s="105"/>
      <c r="CK218" s="105"/>
      <c r="CL218" s="106"/>
      <c r="CM218" s="105"/>
      <c r="CN218" s="105"/>
      <c r="CO218" s="105"/>
      <c r="CP218" s="105"/>
      <c r="CQ218" s="105"/>
      <c r="CR218" s="105"/>
      <c r="CS218" s="105"/>
      <c r="CT218" s="104"/>
      <c r="CU218" s="104"/>
      <c r="CV218" s="104"/>
      <c r="CW218" s="104"/>
      <c r="CX218" s="104"/>
      <c r="CY218" s="104"/>
      <c r="CZ218" s="104"/>
      <c r="DA218" s="104"/>
      <c r="DB218" s="104"/>
      <c r="DC218" s="104"/>
      <c r="DD218" s="104"/>
      <c r="DE218" s="104"/>
      <c r="DF218" s="104"/>
      <c r="DG218" s="104"/>
      <c r="DH218" s="104"/>
      <c r="DI218" s="104"/>
      <c r="DJ218" s="104"/>
      <c r="DK218" s="104"/>
      <c r="DL218" s="104"/>
      <c r="DM218" s="104"/>
      <c r="DN218" s="104"/>
      <c r="DO218" s="104"/>
      <c r="DP218" s="104"/>
      <c r="DQ218" s="104"/>
      <c r="DR218" s="104"/>
      <c r="DS218" s="104"/>
      <c r="DT218" s="104"/>
      <c r="DU218" s="104"/>
      <c r="DV218" s="104"/>
      <c r="DW218" s="104"/>
      <c r="DX218" s="104"/>
      <c r="DY218" s="104"/>
      <c r="DZ218" s="104"/>
      <c r="EA218" s="104"/>
      <c r="EB218" s="104"/>
      <c r="EC218" s="104"/>
      <c r="ED218" s="104"/>
      <c r="EE218" s="104"/>
      <c r="EF218" s="104"/>
      <c r="EG218" s="104"/>
      <c r="EH218" s="104"/>
      <c r="EI218" s="104"/>
      <c r="EJ218" s="104"/>
      <c r="EK218" s="104"/>
      <c r="EL218" s="104"/>
      <c r="EM218" s="104"/>
      <c r="EN218" s="104"/>
      <c r="EO218" s="104"/>
      <c r="EP218" s="104"/>
      <c r="EQ218" s="104"/>
      <c r="ER218" s="104"/>
      <c r="ES218" s="104"/>
      <c r="ET218" s="104"/>
      <c r="EU218" s="104"/>
      <c r="EV218" s="104"/>
      <c r="EW218" s="104"/>
      <c r="EX218" s="104"/>
      <c r="EY218" s="104"/>
      <c r="EZ218" s="104"/>
      <c r="FA218" s="104"/>
      <c r="FB218" s="104"/>
      <c r="FC218" s="104"/>
      <c r="FD218" s="104"/>
      <c r="FE218" s="104"/>
      <c r="FF218" s="104"/>
      <c r="FG218" s="104"/>
      <c r="FH218" s="104"/>
      <c r="FI218" s="104"/>
      <c r="FJ218" s="104"/>
      <c r="FK218" s="104"/>
      <c r="FL218" s="104"/>
      <c r="FM218" s="104"/>
      <c r="FN218" s="104"/>
      <c r="FO218" s="104"/>
      <c r="FQ218" s="3"/>
      <c r="FR218" s="3"/>
      <c r="FS218" s="3"/>
      <c r="FT218" s="3"/>
      <c r="FU218" s="3"/>
      <c r="FV218" s="3"/>
      <c r="FW218" s="3"/>
      <c r="FX218" s="3"/>
      <c r="FY218" s="3"/>
      <c r="FZ218" s="3"/>
      <c r="GA218" s="3"/>
      <c r="GB218" s="3"/>
      <c r="GC218" s="3"/>
      <c r="GD218" s="3"/>
      <c r="GE218" s="3"/>
      <c r="GF218" s="3"/>
      <c r="GG218" s="3"/>
      <c r="GH218" s="3"/>
      <c r="GI218" s="3"/>
      <c r="GJ218" s="3"/>
      <c r="GK218" s="3"/>
      <c r="GL218" s="3"/>
      <c r="GM218" s="3"/>
      <c r="GN218" s="3"/>
    </row>
    <row r="219" spans="1:196" s="10" customFormat="1" x14ac:dyDescent="0.2">
      <c r="A219" s="3"/>
      <c r="B219" s="3"/>
      <c r="C219" s="104"/>
      <c r="D219" s="104"/>
      <c r="E219" s="104"/>
      <c r="F219" s="104"/>
      <c r="G219" s="104"/>
      <c r="H219" s="104"/>
      <c r="I219" s="104"/>
      <c r="J219" s="104"/>
      <c r="K219" s="104"/>
      <c r="L219" s="104"/>
      <c r="M219" s="104"/>
      <c r="N219" s="104"/>
      <c r="O219" s="104"/>
      <c r="P219" s="104"/>
      <c r="Q219" s="104"/>
      <c r="R219" s="104"/>
      <c r="S219" s="104"/>
      <c r="T219" s="104"/>
      <c r="U219" s="104"/>
      <c r="V219" s="104"/>
      <c r="W219" s="104"/>
      <c r="X219" s="104"/>
      <c r="Y219" s="104"/>
      <c r="Z219" s="104"/>
      <c r="AA219" s="104"/>
      <c r="AB219" s="104"/>
      <c r="AC219" s="104"/>
      <c r="AD219" s="104"/>
      <c r="AE219" s="104"/>
      <c r="AF219" s="104"/>
      <c r="AG219" s="104"/>
      <c r="AH219" s="104"/>
      <c r="AI219" s="104"/>
      <c r="AJ219" s="104"/>
      <c r="AK219" s="104"/>
      <c r="AL219" s="104"/>
      <c r="AM219" s="104"/>
      <c r="AN219" s="104"/>
      <c r="AO219" s="104"/>
      <c r="AP219" s="104"/>
      <c r="AQ219" s="104"/>
      <c r="AR219" s="104"/>
      <c r="AS219" s="104"/>
      <c r="AT219" s="104"/>
      <c r="AU219" s="104"/>
      <c r="AV219" s="104"/>
      <c r="AW219" s="104"/>
      <c r="AX219" s="104"/>
      <c r="AY219" s="104"/>
      <c r="AZ219" s="104"/>
      <c r="BA219" s="104"/>
      <c r="BB219" s="104"/>
      <c r="BC219" s="104"/>
      <c r="BD219" s="104"/>
      <c r="BE219" s="104"/>
      <c r="BF219" s="104"/>
      <c r="BG219" s="104"/>
      <c r="BH219" s="104"/>
      <c r="BI219" s="104"/>
      <c r="BJ219" s="104"/>
      <c r="BK219" s="104"/>
      <c r="BL219" s="104"/>
      <c r="BM219" s="104"/>
      <c r="BN219" s="104"/>
      <c r="BO219" s="104"/>
      <c r="BP219" s="104"/>
      <c r="BQ219" s="104"/>
      <c r="BR219" s="104"/>
      <c r="BS219" s="104"/>
      <c r="BT219" s="104"/>
      <c r="BU219" s="104"/>
      <c r="BV219" s="104"/>
      <c r="BW219" s="104"/>
      <c r="BX219" s="105"/>
      <c r="BY219" s="105"/>
      <c r="BZ219" s="105"/>
      <c r="CA219" s="105"/>
      <c r="CB219" s="105"/>
      <c r="CC219" s="105"/>
      <c r="CD219" s="105"/>
      <c r="CE219" s="105"/>
      <c r="CF219" s="105"/>
      <c r="CG219" s="105"/>
      <c r="CH219" s="105"/>
      <c r="CI219" s="105"/>
      <c r="CJ219" s="105"/>
      <c r="CK219" s="105"/>
      <c r="CL219" s="106"/>
      <c r="CM219" s="105"/>
      <c r="CN219" s="105"/>
      <c r="CO219" s="105"/>
      <c r="CP219" s="105"/>
      <c r="CQ219" s="105"/>
      <c r="CR219" s="105"/>
      <c r="CS219" s="105"/>
      <c r="CT219" s="104"/>
      <c r="CU219" s="104"/>
      <c r="CV219" s="104"/>
      <c r="CW219" s="104"/>
      <c r="CX219" s="104"/>
      <c r="CY219" s="104"/>
      <c r="CZ219" s="104"/>
      <c r="DA219" s="104"/>
      <c r="DB219" s="104"/>
      <c r="DC219" s="104"/>
      <c r="DD219" s="104"/>
      <c r="DE219" s="104"/>
      <c r="DF219" s="104"/>
      <c r="DG219" s="104"/>
      <c r="DH219" s="104"/>
      <c r="DI219" s="104"/>
      <c r="DJ219" s="104"/>
      <c r="DK219" s="104"/>
      <c r="DL219" s="104"/>
      <c r="DM219" s="104"/>
      <c r="DN219" s="104"/>
      <c r="DO219" s="104"/>
      <c r="DP219" s="104"/>
      <c r="DQ219" s="104"/>
      <c r="DR219" s="104"/>
      <c r="DS219" s="104"/>
      <c r="DT219" s="104"/>
      <c r="DU219" s="104"/>
      <c r="DV219" s="104"/>
      <c r="DW219" s="104"/>
      <c r="DX219" s="104"/>
      <c r="DY219" s="104"/>
      <c r="DZ219" s="104"/>
      <c r="EA219" s="104"/>
      <c r="EB219" s="104"/>
      <c r="EC219" s="104"/>
      <c r="ED219" s="104"/>
      <c r="EE219" s="104"/>
      <c r="EF219" s="104"/>
      <c r="EG219" s="104"/>
      <c r="EH219" s="104"/>
      <c r="EI219" s="104"/>
      <c r="EJ219" s="104"/>
      <c r="EK219" s="104"/>
      <c r="EL219" s="104"/>
      <c r="EM219" s="104"/>
      <c r="EN219" s="104"/>
      <c r="EO219" s="104"/>
      <c r="EP219" s="104"/>
      <c r="EQ219" s="104"/>
      <c r="ER219" s="104"/>
      <c r="ES219" s="104"/>
      <c r="ET219" s="104"/>
      <c r="EU219" s="104"/>
      <c r="EV219" s="104"/>
      <c r="EW219" s="104"/>
      <c r="EX219" s="104"/>
      <c r="EY219" s="104"/>
      <c r="EZ219" s="104"/>
      <c r="FA219" s="104"/>
      <c r="FB219" s="104"/>
      <c r="FC219" s="104"/>
      <c r="FD219" s="104"/>
      <c r="FE219" s="104"/>
      <c r="FF219" s="104"/>
      <c r="FG219" s="104"/>
      <c r="FH219" s="104"/>
      <c r="FI219" s="104"/>
      <c r="FJ219" s="104"/>
      <c r="FK219" s="104"/>
      <c r="FL219" s="104"/>
      <c r="FM219" s="104"/>
      <c r="FN219" s="104"/>
      <c r="FO219" s="104"/>
      <c r="FQ219" s="3"/>
      <c r="FR219" s="3"/>
      <c r="FS219" s="3"/>
      <c r="FT219" s="3"/>
      <c r="FU219" s="3"/>
      <c r="FV219" s="3"/>
      <c r="FW219" s="3"/>
      <c r="FX219" s="3"/>
      <c r="FY219" s="3"/>
      <c r="FZ219" s="3"/>
      <c r="GA219" s="3"/>
      <c r="GB219" s="3"/>
      <c r="GC219" s="3"/>
      <c r="GD219" s="3"/>
      <c r="GE219" s="3"/>
      <c r="GF219" s="3"/>
      <c r="GG219" s="3"/>
      <c r="GH219" s="3"/>
      <c r="GI219" s="3"/>
      <c r="GJ219" s="3"/>
      <c r="GK219" s="3"/>
      <c r="GL219" s="3"/>
      <c r="GM219" s="3"/>
      <c r="GN219" s="3"/>
    </row>
    <row r="220" spans="1:196" s="10" customFormat="1" x14ac:dyDescent="0.2">
      <c r="A220" s="3"/>
      <c r="B220" s="3"/>
      <c r="C220" s="104"/>
      <c r="D220" s="104"/>
      <c r="E220" s="104"/>
      <c r="F220" s="104"/>
      <c r="G220" s="104"/>
      <c r="H220" s="104"/>
      <c r="I220" s="104"/>
      <c r="J220" s="104"/>
      <c r="K220" s="104"/>
      <c r="L220" s="104"/>
      <c r="M220" s="104"/>
      <c r="N220" s="104"/>
      <c r="O220" s="104"/>
      <c r="P220" s="104"/>
      <c r="Q220" s="104"/>
      <c r="R220" s="104"/>
      <c r="S220" s="104"/>
      <c r="T220" s="104"/>
      <c r="U220" s="104"/>
      <c r="V220" s="104"/>
      <c r="W220" s="104"/>
      <c r="X220" s="104"/>
      <c r="Y220" s="104"/>
      <c r="Z220" s="104"/>
      <c r="AA220" s="104"/>
      <c r="AB220" s="104"/>
      <c r="AC220" s="104"/>
      <c r="AD220" s="104"/>
      <c r="AE220" s="104"/>
      <c r="AF220" s="104"/>
      <c r="AG220" s="104"/>
      <c r="AH220" s="104"/>
      <c r="AI220" s="104"/>
      <c r="AJ220" s="104"/>
      <c r="AK220" s="104"/>
      <c r="AL220" s="104"/>
      <c r="AM220" s="104"/>
      <c r="AN220" s="104"/>
      <c r="AO220" s="104"/>
      <c r="AP220" s="104"/>
      <c r="AQ220" s="104"/>
      <c r="AR220" s="104"/>
      <c r="AS220" s="104"/>
      <c r="AT220" s="104"/>
      <c r="AU220" s="104"/>
      <c r="AV220" s="104"/>
      <c r="AW220" s="104"/>
      <c r="AX220" s="104"/>
      <c r="AY220" s="104"/>
      <c r="AZ220" s="104"/>
      <c r="BA220" s="104"/>
      <c r="BB220" s="104"/>
      <c r="BC220" s="104"/>
      <c r="BD220" s="104"/>
      <c r="BE220" s="104"/>
      <c r="BF220" s="104"/>
      <c r="BG220" s="104"/>
      <c r="BH220" s="104"/>
      <c r="BI220" s="104"/>
      <c r="BJ220" s="104"/>
      <c r="BK220" s="104"/>
      <c r="BL220" s="104"/>
      <c r="BM220" s="104"/>
      <c r="BN220" s="104"/>
      <c r="BO220" s="104"/>
      <c r="BP220" s="104"/>
      <c r="BQ220" s="104"/>
      <c r="BR220" s="104"/>
      <c r="BS220" s="104"/>
      <c r="BT220" s="104"/>
      <c r="BU220" s="104"/>
      <c r="BV220" s="104"/>
      <c r="BW220" s="104"/>
      <c r="BX220" s="105"/>
      <c r="BY220" s="105"/>
      <c r="BZ220" s="105"/>
      <c r="CA220" s="105"/>
      <c r="CB220" s="105"/>
      <c r="CC220" s="105"/>
      <c r="CD220" s="105"/>
      <c r="CE220" s="105"/>
      <c r="CF220" s="105"/>
      <c r="CG220" s="105"/>
      <c r="CH220" s="105"/>
      <c r="CI220" s="105"/>
      <c r="CJ220" s="105"/>
      <c r="CK220" s="105"/>
      <c r="CL220" s="106"/>
      <c r="CM220" s="105"/>
      <c r="CN220" s="105"/>
      <c r="CO220" s="105"/>
      <c r="CP220" s="105"/>
      <c r="CQ220" s="105"/>
      <c r="CR220" s="105"/>
      <c r="CS220" s="105"/>
      <c r="CT220" s="104"/>
      <c r="CU220" s="104"/>
      <c r="CV220" s="104"/>
      <c r="CW220" s="104"/>
      <c r="CX220" s="104"/>
      <c r="CY220" s="104"/>
      <c r="CZ220" s="104"/>
      <c r="DA220" s="104"/>
      <c r="DB220" s="104"/>
      <c r="DC220" s="104"/>
      <c r="DD220" s="104"/>
      <c r="DE220" s="104"/>
      <c r="DF220" s="104"/>
      <c r="DG220" s="104"/>
      <c r="DH220" s="104"/>
      <c r="DI220" s="104"/>
      <c r="DJ220" s="104"/>
      <c r="DK220" s="104"/>
      <c r="DL220" s="104"/>
      <c r="DM220" s="104"/>
      <c r="DN220" s="104"/>
      <c r="DO220" s="104"/>
      <c r="DP220" s="104"/>
      <c r="DQ220" s="104"/>
      <c r="DR220" s="104"/>
      <c r="DS220" s="104"/>
      <c r="DT220" s="104"/>
      <c r="DU220" s="104"/>
      <c r="DV220" s="104"/>
      <c r="DW220" s="104"/>
      <c r="DX220" s="104"/>
      <c r="DY220" s="104"/>
      <c r="DZ220" s="104"/>
      <c r="EA220" s="104"/>
      <c r="EB220" s="104"/>
      <c r="EC220" s="104"/>
      <c r="ED220" s="104"/>
      <c r="EE220" s="104"/>
      <c r="EF220" s="104"/>
      <c r="EG220" s="104"/>
      <c r="EH220" s="104"/>
      <c r="EI220" s="104"/>
      <c r="EJ220" s="104"/>
      <c r="EK220" s="104"/>
      <c r="EL220" s="104"/>
      <c r="EM220" s="104"/>
      <c r="EN220" s="104"/>
      <c r="EO220" s="104"/>
      <c r="EP220" s="104"/>
      <c r="EQ220" s="104"/>
      <c r="ER220" s="104"/>
      <c r="ES220" s="104"/>
      <c r="ET220" s="104"/>
      <c r="EU220" s="104"/>
      <c r="EV220" s="104"/>
      <c r="EW220" s="104"/>
      <c r="EX220" s="104"/>
      <c r="EY220" s="104"/>
      <c r="EZ220" s="104"/>
      <c r="FA220" s="104"/>
      <c r="FB220" s="104"/>
      <c r="FC220" s="104"/>
      <c r="FD220" s="104"/>
      <c r="FE220" s="104"/>
      <c r="FF220" s="104"/>
      <c r="FG220" s="104"/>
      <c r="FH220" s="104"/>
      <c r="FI220" s="104"/>
      <c r="FJ220" s="104"/>
      <c r="FK220" s="104"/>
      <c r="FL220" s="104"/>
      <c r="FM220" s="104"/>
      <c r="FN220" s="104"/>
      <c r="FO220" s="104"/>
      <c r="FQ220" s="3"/>
      <c r="FR220" s="3"/>
      <c r="FS220" s="3"/>
      <c r="FT220" s="3"/>
      <c r="FU220" s="3"/>
      <c r="FV220" s="3"/>
      <c r="FW220" s="3"/>
      <c r="FX220" s="3"/>
      <c r="FY220" s="3"/>
      <c r="FZ220" s="3"/>
      <c r="GA220" s="3"/>
      <c r="GB220" s="3"/>
      <c r="GC220" s="3"/>
      <c r="GD220" s="3"/>
      <c r="GE220" s="3"/>
      <c r="GF220" s="3"/>
      <c r="GG220" s="3"/>
      <c r="GH220" s="3"/>
      <c r="GI220" s="3"/>
      <c r="GJ220" s="3"/>
      <c r="GK220" s="3"/>
      <c r="GL220" s="3"/>
      <c r="GM220" s="3"/>
      <c r="GN220" s="3"/>
    </row>
    <row r="221" spans="1:196" s="10" customFormat="1" x14ac:dyDescent="0.2">
      <c r="A221" s="3"/>
      <c r="B221" s="3"/>
      <c r="C221" s="104"/>
      <c r="D221" s="104"/>
      <c r="E221" s="104"/>
      <c r="F221" s="104"/>
      <c r="G221" s="104"/>
      <c r="H221" s="104"/>
      <c r="I221" s="104"/>
      <c r="J221" s="104"/>
      <c r="K221" s="104"/>
      <c r="L221" s="104"/>
      <c r="M221" s="104"/>
      <c r="N221" s="104"/>
      <c r="O221" s="104"/>
      <c r="P221" s="104"/>
      <c r="Q221" s="104"/>
      <c r="R221" s="104"/>
      <c r="S221" s="104"/>
      <c r="T221" s="104"/>
      <c r="U221" s="104"/>
      <c r="V221" s="104"/>
      <c r="W221" s="104"/>
      <c r="X221" s="104"/>
      <c r="Y221" s="104"/>
      <c r="Z221" s="104"/>
      <c r="AA221" s="104"/>
      <c r="AB221" s="104"/>
      <c r="AC221" s="104"/>
      <c r="AD221" s="104"/>
      <c r="AE221" s="104"/>
      <c r="AF221" s="104"/>
      <c r="AG221" s="104"/>
      <c r="AH221" s="104"/>
      <c r="AI221" s="104"/>
      <c r="AJ221" s="104"/>
      <c r="AK221" s="104"/>
      <c r="AL221" s="104"/>
      <c r="AM221" s="104"/>
      <c r="AN221" s="104"/>
      <c r="AO221" s="104"/>
      <c r="AP221" s="104"/>
      <c r="AQ221" s="104"/>
      <c r="AR221" s="104"/>
      <c r="AS221" s="104"/>
      <c r="AT221" s="104"/>
      <c r="AU221" s="104"/>
      <c r="AV221" s="104"/>
      <c r="AW221" s="104"/>
      <c r="AX221" s="104"/>
      <c r="AY221" s="104"/>
      <c r="AZ221" s="104"/>
      <c r="BA221" s="104"/>
      <c r="BB221" s="104"/>
      <c r="BC221" s="104"/>
      <c r="BD221" s="104"/>
      <c r="BE221" s="104"/>
      <c r="BF221" s="104"/>
      <c r="BG221" s="104"/>
      <c r="BH221" s="104"/>
      <c r="BI221" s="104"/>
      <c r="BJ221" s="104"/>
      <c r="BK221" s="104"/>
      <c r="BL221" s="104"/>
      <c r="BM221" s="104"/>
      <c r="BN221" s="104"/>
      <c r="BO221" s="104"/>
      <c r="BP221" s="104"/>
      <c r="BQ221" s="104"/>
      <c r="BR221" s="104"/>
      <c r="BS221" s="104"/>
      <c r="BT221" s="104"/>
      <c r="BU221" s="104"/>
      <c r="BV221" s="104"/>
      <c r="BW221" s="104"/>
      <c r="BX221" s="105"/>
      <c r="BY221" s="105"/>
      <c r="BZ221" s="105"/>
      <c r="CA221" s="105"/>
      <c r="CB221" s="105"/>
      <c r="CC221" s="105"/>
      <c r="CD221" s="105"/>
      <c r="CE221" s="105"/>
      <c r="CF221" s="105"/>
      <c r="CG221" s="105"/>
      <c r="CH221" s="105"/>
      <c r="CI221" s="105"/>
      <c r="CJ221" s="105"/>
      <c r="CK221" s="105"/>
      <c r="CL221" s="106"/>
      <c r="CM221" s="105"/>
      <c r="CN221" s="105"/>
      <c r="CO221" s="105"/>
      <c r="CP221" s="105"/>
      <c r="CQ221" s="105"/>
      <c r="CR221" s="105"/>
      <c r="CS221" s="105"/>
      <c r="CT221" s="104"/>
      <c r="CU221" s="104"/>
      <c r="CV221" s="104"/>
      <c r="CW221" s="104"/>
      <c r="CX221" s="104"/>
      <c r="CY221" s="104"/>
      <c r="CZ221" s="104"/>
      <c r="DA221" s="104"/>
      <c r="DB221" s="104"/>
      <c r="DC221" s="104"/>
      <c r="DD221" s="104"/>
      <c r="DE221" s="104"/>
      <c r="DF221" s="104"/>
      <c r="DG221" s="104"/>
      <c r="DH221" s="104"/>
      <c r="DI221" s="104"/>
      <c r="DJ221" s="104"/>
      <c r="DK221" s="104"/>
      <c r="DL221" s="104"/>
      <c r="DM221" s="104"/>
      <c r="DN221" s="104"/>
      <c r="DO221" s="104"/>
      <c r="DP221" s="104"/>
      <c r="DQ221" s="104"/>
      <c r="DR221" s="104"/>
      <c r="DS221" s="104"/>
      <c r="DT221" s="104"/>
      <c r="DU221" s="104"/>
      <c r="DV221" s="104"/>
      <c r="DW221" s="104"/>
      <c r="DX221" s="104"/>
      <c r="DY221" s="104"/>
      <c r="DZ221" s="104"/>
      <c r="EA221" s="104"/>
      <c r="EB221" s="104"/>
      <c r="EC221" s="104"/>
      <c r="ED221" s="104"/>
      <c r="EE221" s="104"/>
      <c r="EF221" s="104"/>
      <c r="EG221" s="104"/>
      <c r="EH221" s="104"/>
      <c r="EI221" s="104"/>
      <c r="EJ221" s="104"/>
      <c r="EK221" s="104"/>
      <c r="EL221" s="104"/>
      <c r="EM221" s="104"/>
      <c r="EN221" s="104"/>
      <c r="EO221" s="104"/>
      <c r="EP221" s="104"/>
      <c r="EQ221" s="104"/>
      <c r="ER221" s="104"/>
      <c r="ES221" s="104"/>
      <c r="ET221" s="104"/>
      <c r="EU221" s="104"/>
      <c r="EV221" s="104"/>
      <c r="EW221" s="104"/>
      <c r="EX221" s="104"/>
      <c r="EY221" s="104"/>
      <c r="EZ221" s="104"/>
      <c r="FA221" s="104"/>
      <c r="FB221" s="104"/>
      <c r="FC221" s="104"/>
      <c r="FD221" s="104"/>
      <c r="FE221" s="104"/>
      <c r="FF221" s="104"/>
      <c r="FG221" s="104"/>
      <c r="FH221" s="104"/>
      <c r="FI221" s="104"/>
      <c r="FJ221" s="104"/>
      <c r="FK221" s="104"/>
      <c r="FL221" s="104"/>
      <c r="FM221" s="104"/>
      <c r="FN221" s="104"/>
      <c r="FO221" s="104"/>
      <c r="FQ221" s="3"/>
      <c r="FR221" s="3"/>
      <c r="FS221" s="3"/>
      <c r="FT221" s="3"/>
      <c r="FU221" s="3"/>
      <c r="FV221" s="3"/>
      <c r="FW221" s="3"/>
      <c r="FX221" s="3"/>
      <c r="FY221" s="3"/>
      <c r="FZ221" s="3"/>
      <c r="GA221" s="3"/>
      <c r="GB221" s="3"/>
      <c r="GC221" s="3"/>
      <c r="GD221" s="3"/>
      <c r="GE221" s="3"/>
      <c r="GF221" s="3"/>
      <c r="GG221" s="3"/>
      <c r="GH221" s="3"/>
      <c r="GI221" s="3"/>
      <c r="GJ221" s="3"/>
      <c r="GK221" s="3"/>
      <c r="GL221" s="3"/>
      <c r="GM221" s="3"/>
      <c r="GN221" s="3"/>
    </row>
    <row r="222" spans="1:196" s="10" customFormat="1" x14ac:dyDescent="0.2">
      <c r="A222" s="3"/>
      <c r="B222" s="3"/>
      <c r="C222" s="104"/>
      <c r="D222" s="104"/>
      <c r="E222" s="104"/>
      <c r="F222" s="104"/>
      <c r="G222" s="104"/>
      <c r="H222" s="104"/>
      <c r="I222" s="104"/>
      <c r="J222" s="104"/>
      <c r="K222" s="104"/>
      <c r="L222" s="104"/>
      <c r="M222" s="104"/>
      <c r="N222" s="104"/>
      <c r="O222" s="104"/>
      <c r="P222" s="104"/>
      <c r="Q222" s="104"/>
      <c r="R222" s="104"/>
      <c r="S222" s="104"/>
      <c r="T222" s="104"/>
      <c r="U222" s="104"/>
      <c r="V222" s="104"/>
      <c r="W222" s="104"/>
      <c r="X222" s="104"/>
      <c r="Y222" s="104"/>
      <c r="Z222" s="104"/>
      <c r="AA222" s="104"/>
      <c r="AB222" s="104"/>
      <c r="AC222" s="104"/>
      <c r="AD222" s="104"/>
      <c r="AE222" s="104"/>
      <c r="AF222" s="104"/>
      <c r="AG222" s="104"/>
      <c r="AH222" s="104"/>
      <c r="AI222" s="104"/>
      <c r="AJ222" s="104"/>
      <c r="AK222" s="104"/>
      <c r="AL222" s="104"/>
      <c r="AM222" s="104"/>
      <c r="AN222" s="104"/>
      <c r="AO222" s="104"/>
      <c r="AP222" s="104"/>
      <c r="AQ222" s="104"/>
      <c r="AR222" s="104"/>
      <c r="AS222" s="104"/>
      <c r="AT222" s="104"/>
      <c r="AU222" s="104"/>
      <c r="AV222" s="104"/>
      <c r="AW222" s="104"/>
      <c r="AX222" s="104"/>
      <c r="AY222" s="104"/>
      <c r="AZ222" s="104"/>
      <c r="BA222" s="104"/>
      <c r="BB222" s="104"/>
      <c r="BC222" s="104"/>
      <c r="BD222" s="104"/>
      <c r="BE222" s="104"/>
      <c r="BF222" s="104"/>
      <c r="BG222" s="104"/>
      <c r="BH222" s="104"/>
      <c r="BI222" s="104"/>
      <c r="BJ222" s="104"/>
      <c r="BK222" s="104"/>
      <c r="BL222" s="104"/>
      <c r="BM222" s="104"/>
      <c r="BN222" s="104"/>
      <c r="BO222" s="104"/>
      <c r="BP222" s="104"/>
      <c r="BQ222" s="104"/>
      <c r="BR222" s="104"/>
      <c r="BS222" s="104"/>
      <c r="BT222" s="104"/>
      <c r="BU222" s="104"/>
      <c r="BV222" s="104"/>
      <c r="BW222" s="104"/>
      <c r="BX222" s="105"/>
      <c r="BY222" s="105"/>
      <c r="BZ222" s="105"/>
      <c r="CA222" s="105"/>
      <c r="CB222" s="105"/>
      <c r="CC222" s="105"/>
      <c r="CD222" s="105"/>
      <c r="CE222" s="105"/>
      <c r="CF222" s="105"/>
      <c r="CG222" s="105"/>
      <c r="CH222" s="105"/>
      <c r="CI222" s="105"/>
      <c r="CJ222" s="105"/>
      <c r="CK222" s="105"/>
      <c r="CL222" s="106"/>
      <c r="CM222" s="105"/>
      <c r="CN222" s="105"/>
      <c r="CO222" s="105"/>
      <c r="CP222" s="105"/>
      <c r="CQ222" s="105"/>
      <c r="CR222" s="105"/>
      <c r="CS222" s="105"/>
      <c r="CT222" s="104"/>
      <c r="CU222" s="104"/>
      <c r="CV222" s="104"/>
      <c r="CW222" s="104"/>
      <c r="CX222" s="104"/>
      <c r="CY222" s="104"/>
      <c r="CZ222" s="104"/>
      <c r="DA222" s="104"/>
      <c r="DB222" s="104"/>
      <c r="DC222" s="104"/>
      <c r="DD222" s="104"/>
      <c r="DE222" s="104"/>
      <c r="DF222" s="104"/>
      <c r="DG222" s="104"/>
      <c r="DH222" s="104"/>
      <c r="DI222" s="104"/>
      <c r="DJ222" s="104"/>
      <c r="DK222" s="104"/>
      <c r="DL222" s="104"/>
      <c r="DM222" s="104"/>
      <c r="DN222" s="104"/>
      <c r="DO222" s="104"/>
      <c r="DP222" s="104"/>
      <c r="DQ222" s="104"/>
      <c r="DR222" s="104"/>
      <c r="DS222" s="104"/>
      <c r="DT222" s="104"/>
      <c r="DU222" s="104"/>
      <c r="DV222" s="104"/>
      <c r="DW222" s="104"/>
      <c r="DX222" s="104"/>
      <c r="DY222" s="104"/>
      <c r="DZ222" s="104"/>
      <c r="EA222" s="104"/>
      <c r="EB222" s="104"/>
      <c r="EC222" s="104"/>
      <c r="ED222" s="104"/>
      <c r="EE222" s="104"/>
      <c r="EF222" s="104"/>
      <c r="EG222" s="104"/>
      <c r="EH222" s="104"/>
      <c r="EI222" s="104"/>
      <c r="EJ222" s="104"/>
      <c r="EK222" s="104"/>
      <c r="EL222" s="104"/>
      <c r="EM222" s="104"/>
      <c r="EN222" s="104"/>
      <c r="EO222" s="104"/>
      <c r="EP222" s="104"/>
      <c r="EQ222" s="104"/>
      <c r="ER222" s="104"/>
      <c r="ES222" s="104"/>
      <c r="ET222" s="104"/>
      <c r="EU222" s="104"/>
      <c r="EV222" s="104"/>
      <c r="EW222" s="104"/>
      <c r="EX222" s="104"/>
      <c r="EY222" s="104"/>
      <c r="EZ222" s="104"/>
      <c r="FA222" s="104"/>
      <c r="FB222" s="104"/>
      <c r="FC222" s="104"/>
      <c r="FD222" s="104"/>
      <c r="FE222" s="104"/>
      <c r="FF222" s="104"/>
      <c r="FG222" s="104"/>
      <c r="FH222" s="104"/>
      <c r="FI222" s="104"/>
      <c r="FJ222" s="104"/>
      <c r="FK222" s="104"/>
      <c r="FL222" s="104"/>
      <c r="FM222" s="104"/>
      <c r="FN222" s="104"/>
      <c r="FO222" s="104"/>
      <c r="FQ222" s="3"/>
      <c r="FR222" s="3"/>
      <c r="FS222" s="3"/>
      <c r="FT222" s="3"/>
      <c r="FU222" s="3"/>
      <c r="FV222" s="3"/>
      <c r="FW222" s="3"/>
      <c r="FX222" s="3"/>
      <c r="FY222" s="3"/>
      <c r="FZ222" s="3"/>
      <c r="GA222" s="3"/>
      <c r="GB222" s="3"/>
      <c r="GC222" s="3"/>
      <c r="GD222" s="3"/>
      <c r="GE222" s="3"/>
      <c r="GF222" s="3"/>
      <c r="GG222" s="3"/>
      <c r="GH222" s="3"/>
      <c r="GI222" s="3"/>
      <c r="GJ222" s="3"/>
      <c r="GK222" s="3"/>
      <c r="GL222" s="3"/>
      <c r="GM222" s="3"/>
      <c r="GN222" s="3"/>
    </row>
    <row r="223" spans="1:196" s="10" customFormat="1" x14ac:dyDescent="0.2">
      <c r="A223" s="3"/>
      <c r="B223" s="3"/>
      <c r="C223" s="104"/>
      <c r="D223" s="104"/>
      <c r="E223" s="104"/>
      <c r="F223" s="104"/>
      <c r="G223" s="104"/>
      <c r="H223" s="104"/>
      <c r="I223" s="104"/>
      <c r="J223" s="104"/>
      <c r="K223" s="104"/>
      <c r="L223" s="104"/>
      <c r="M223" s="104"/>
      <c r="N223" s="104"/>
      <c r="O223" s="104"/>
      <c r="P223" s="104"/>
      <c r="Q223" s="104"/>
      <c r="R223" s="104"/>
      <c r="S223" s="104"/>
      <c r="T223" s="104"/>
      <c r="U223" s="104"/>
      <c r="V223" s="104"/>
      <c r="W223" s="104"/>
      <c r="X223" s="104"/>
      <c r="Y223" s="104"/>
      <c r="Z223" s="104"/>
      <c r="AA223" s="104"/>
      <c r="AB223" s="104"/>
      <c r="AC223" s="104"/>
      <c r="AD223" s="104"/>
      <c r="AE223" s="104"/>
      <c r="AF223" s="104"/>
      <c r="AG223" s="104"/>
      <c r="AH223" s="104"/>
      <c r="AI223" s="104"/>
      <c r="AJ223" s="104"/>
      <c r="AK223" s="104"/>
      <c r="AL223" s="104"/>
      <c r="AM223" s="104"/>
      <c r="AN223" s="104"/>
      <c r="AO223" s="104"/>
      <c r="AP223" s="104"/>
      <c r="AQ223" s="104"/>
      <c r="AR223" s="104"/>
      <c r="AS223" s="104"/>
      <c r="AT223" s="104"/>
      <c r="AU223" s="104"/>
      <c r="AV223" s="104"/>
      <c r="AW223" s="104"/>
      <c r="AX223" s="104"/>
      <c r="AY223" s="104"/>
      <c r="AZ223" s="104"/>
      <c r="BA223" s="104"/>
      <c r="BB223" s="104"/>
      <c r="BC223" s="104"/>
      <c r="BD223" s="104"/>
      <c r="BE223" s="104"/>
      <c r="BF223" s="104"/>
      <c r="BG223" s="104"/>
      <c r="BH223" s="104"/>
      <c r="BI223" s="104"/>
      <c r="BJ223" s="104"/>
      <c r="BK223" s="104"/>
      <c r="BL223" s="104"/>
      <c r="BM223" s="104"/>
      <c r="BN223" s="104"/>
      <c r="BO223" s="104"/>
      <c r="BP223" s="104"/>
      <c r="BQ223" s="104"/>
      <c r="BR223" s="104"/>
      <c r="BS223" s="104"/>
      <c r="BT223" s="104"/>
      <c r="BU223" s="104"/>
      <c r="BV223" s="104"/>
      <c r="BW223" s="104"/>
      <c r="BX223" s="105"/>
      <c r="BY223" s="105"/>
      <c r="BZ223" s="105"/>
      <c r="CA223" s="105"/>
      <c r="CB223" s="105"/>
      <c r="CC223" s="105"/>
      <c r="CD223" s="105"/>
      <c r="CE223" s="105"/>
      <c r="CF223" s="105"/>
      <c r="CG223" s="105"/>
      <c r="CH223" s="105"/>
      <c r="CI223" s="105"/>
      <c r="CJ223" s="105"/>
      <c r="CK223" s="105"/>
      <c r="CL223" s="106"/>
      <c r="CM223" s="105"/>
      <c r="CN223" s="105"/>
      <c r="CO223" s="105"/>
      <c r="CP223" s="105"/>
      <c r="CQ223" s="105"/>
      <c r="CR223" s="105"/>
      <c r="CS223" s="105"/>
      <c r="CT223" s="104"/>
      <c r="CU223" s="104"/>
      <c r="CV223" s="104"/>
      <c r="CW223" s="104"/>
      <c r="CX223" s="104"/>
      <c r="CY223" s="104"/>
      <c r="CZ223" s="104"/>
      <c r="DA223" s="104"/>
      <c r="DB223" s="104"/>
      <c r="DC223" s="104"/>
      <c r="DD223" s="104"/>
      <c r="DE223" s="104"/>
      <c r="DF223" s="104"/>
      <c r="DG223" s="104"/>
      <c r="DH223" s="104"/>
      <c r="DI223" s="104"/>
      <c r="DJ223" s="104"/>
      <c r="DK223" s="104"/>
      <c r="DL223" s="104"/>
      <c r="DM223" s="104"/>
      <c r="DN223" s="104"/>
      <c r="DO223" s="104"/>
      <c r="DP223" s="104"/>
      <c r="DQ223" s="104"/>
      <c r="DR223" s="104"/>
      <c r="DS223" s="104"/>
      <c r="DT223" s="104"/>
      <c r="DU223" s="104"/>
      <c r="DV223" s="104"/>
      <c r="DW223" s="104"/>
      <c r="DX223" s="104"/>
      <c r="DY223" s="104"/>
      <c r="DZ223" s="104"/>
      <c r="EA223" s="104"/>
      <c r="EB223" s="104"/>
      <c r="EC223" s="104"/>
      <c r="ED223" s="104"/>
      <c r="EE223" s="104"/>
      <c r="EF223" s="104"/>
      <c r="EG223" s="104"/>
      <c r="EH223" s="104"/>
      <c r="EI223" s="104"/>
      <c r="EJ223" s="104"/>
      <c r="EK223" s="104"/>
      <c r="EL223" s="104"/>
      <c r="EM223" s="104"/>
      <c r="EN223" s="104"/>
      <c r="EO223" s="104"/>
      <c r="EP223" s="104"/>
      <c r="EQ223" s="104"/>
      <c r="ER223" s="104"/>
      <c r="ES223" s="104"/>
      <c r="ET223" s="104"/>
      <c r="EU223" s="104"/>
      <c r="EV223" s="104"/>
      <c r="EW223" s="104"/>
      <c r="EX223" s="104"/>
      <c r="EY223" s="104"/>
      <c r="EZ223" s="104"/>
      <c r="FA223" s="104"/>
      <c r="FB223" s="104"/>
      <c r="FC223" s="104"/>
      <c r="FD223" s="104"/>
      <c r="FE223" s="104"/>
      <c r="FF223" s="104"/>
      <c r="FG223" s="104"/>
      <c r="FH223" s="104"/>
      <c r="FI223" s="104"/>
      <c r="FJ223" s="104"/>
      <c r="FK223" s="104"/>
      <c r="FL223" s="104"/>
      <c r="FM223" s="104"/>
      <c r="FN223" s="104"/>
      <c r="FO223" s="104"/>
      <c r="FQ223" s="3"/>
      <c r="FR223" s="3"/>
      <c r="FS223" s="3"/>
      <c r="FT223" s="3"/>
      <c r="FU223" s="3"/>
      <c r="FV223" s="3"/>
      <c r="FW223" s="3"/>
      <c r="FX223" s="3"/>
      <c r="FY223" s="3"/>
      <c r="FZ223" s="3"/>
      <c r="GA223" s="3"/>
      <c r="GB223" s="3"/>
      <c r="GC223" s="3"/>
      <c r="GD223" s="3"/>
      <c r="GE223" s="3"/>
      <c r="GF223" s="3"/>
      <c r="GG223" s="3"/>
      <c r="GH223" s="3"/>
      <c r="GI223" s="3"/>
      <c r="GJ223" s="3"/>
      <c r="GK223" s="3"/>
      <c r="GL223" s="3"/>
      <c r="GM223" s="3"/>
      <c r="GN223" s="3"/>
    </row>
    <row r="224" spans="1:196" s="10" customFormat="1" x14ac:dyDescent="0.2">
      <c r="A224" s="3"/>
      <c r="B224" s="3"/>
      <c r="C224" s="104"/>
      <c r="D224" s="104"/>
      <c r="E224" s="104"/>
      <c r="F224" s="104"/>
      <c r="G224" s="104"/>
      <c r="H224" s="104"/>
      <c r="I224" s="104"/>
      <c r="J224" s="104"/>
      <c r="K224" s="104"/>
      <c r="L224" s="104"/>
      <c r="M224" s="104"/>
      <c r="N224" s="104"/>
      <c r="O224" s="104"/>
      <c r="P224" s="104"/>
      <c r="Q224" s="104"/>
      <c r="R224" s="104"/>
      <c r="S224" s="104"/>
      <c r="T224" s="104"/>
      <c r="U224" s="104"/>
      <c r="V224" s="104"/>
      <c r="W224" s="104"/>
      <c r="X224" s="104"/>
      <c r="Y224" s="104"/>
      <c r="Z224" s="104"/>
      <c r="AA224" s="104"/>
      <c r="AB224" s="104"/>
      <c r="AC224" s="104"/>
      <c r="AD224" s="104"/>
      <c r="AE224" s="104"/>
      <c r="AF224" s="104"/>
      <c r="AG224" s="104"/>
      <c r="AH224" s="104"/>
      <c r="AI224" s="104"/>
      <c r="AJ224" s="104"/>
      <c r="AK224" s="104"/>
      <c r="AL224" s="104"/>
      <c r="AM224" s="104"/>
      <c r="AN224" s="104"/>
      <c r="AO224" s="104"/>
      <c r="AP224" s="104"/>
      <c r="AQ224" s="104"/>
      <c r="AR224" s="104"/>
      <c r="AS224" s="104"/>
      <c r="AT224" s="104"/>
      <c r="AU224" s="104"/>
      <c r="AV224" s="104"/>
      <c r="AW224" s="104"/>
      <c r="AX224" s="104"/>
      <c r="AY224" s="104"/>
      <c r="AZ224" s="104"/>
      <c r="BA224" s="104"/>
      <c r="BB224" s="104"/>
      <c r="BC224" s="104"/>
      <c r="BD224" s="104"/>
      <c r="BE224" s="104"/>
      <c r="BF224" s="104"/>
      <c r="BG224" s="104"/>
      <c r="BH224" s="104"/>
      <c r="BI224" s="104"/>
      <c r="BJ224" s="104"/>
      <c r="BK224" s="104"/>
      <c r="BL224" s="104"/>
      <c r="BM224" s="104"/>
      <c r="BN224" s="104"/>
      <c r="BO224" s="104"/>
      <c r="BP224" s="104"/>
      <c r="BQ224" s="104"/>
      <c r="BR224" s="104"/>
      <c r="BS224" s="104"/>
      <c r="BT224" s="104"/>
      <c r="BU224" s="104"/>
      <c r="BV224" s="104"/>
      <c r="BW224" s="104"/>
      <c r="BX224" s="105"/>
      <c r="BY224" s="105"/>
      <c r="BZ224" s="105"/>
      <c r="CA224" s="105"/>
      <c r="CB224" s="105"/>
      <c r="CC224" s="105"/>
      <c r="CD224" s="105"/>
      <c r="CE224" s="105"/>
      <c r="CF224" s="105"/>
      <c r="CG224" s="105"/>
      <c r="CH224" s="105"/>
      <c r="CI224" s="105"/>
      <c r="CJ224" s="105"/>
      <c r="CK224" s="105"/>
      <c r="CL224" s="106"/>
      <c r="CM224" s="105"/>
      <c r="CN224" s="105"/>
      <c r="CO224" s="105"/>
      <c r="CP224" s="105"/>
      <c r="CQ224" s="105"/>
      <c r="CR224" s="105"/>
      <c r="CS224" s="105"/>
      <c r="CT224" s="104"/>
      <c r="CU224" s="104"/>
      <c r="CV224" s="104"/>
      <c r="CW224" s="104"/>
      <c r="CX224" s="104"/>
      <c r="CY224" s="104"/>
      <c r="CZ224" s="104"/>
      <c r="DA224" s="104"/>
      <c r="DB224" s="104"/>
      <c r="DC224" s="104"/>
      <c r="DD224" s="104"/>
      <c r="DE224" s="104"/>
      <c r="DF224" s="104"/>
      <c r="DG224" s="104"/>
      <c r="DH224" s="104"/>
      <c r="DI224" s="104"/>
      <c r="DJ224" s="104"/>
      <c r="DK224" s="104"/>
      <c r="DL224" s="104"/>
      <c r="DM224" s="104"/>
      <c r="DN224" s="104"/>
      <c r="DO224" s="104"/>
      <c r="DP224" s="104"/>
      <c r="DQ224" s="104"/>
      <c r="DR224" s="104"/>
      <c r="DS224" s="104"/>
      <c r="DT224" s="104"/>
      <c r="DU224" s="104"/>
      <c r="DV224" s="104"/>
      <c r="DW224" s="104"/>
      <c r="DX224" s="104"/>
      <c r="DY224" s="104"/>
      <c r="DZ224" s="104"/>
      <c r="EA224" s="104"/>
      <c r="EB224" s="104"/>
      <c r="EC224" s="104"/>
      <c r="ED224" s="104"/>
      <c r="EE224" s="104"/>
      <c r="EF224" s="104"/>
      <c r="EG224" s="104"/>
      <c r="EH224" s="104"/>
      <c r="EI224" s="104"/>
      <c r="EJ224" s="104"/>
      <c r="EK224" s="104"/>
      <c r="EL224" s="104"/>
      <c r="EM224" s="104"/>
      <c r="EN224" s="104"/>
      <c r="EO224" s="104"/>
      <c r="EP224" s="104"/>
      <c r="EQ224" s="104"/>
      <c r="ER224" s="104"/>
      <c r="ES224" s="104"/>
      <c r="ET224" s="104"/>
      <c r="EU224" s="104"/>
      <c r="EV224" s="104"/>
      <c r="EW224" s="104"/>
      <c r="EX224" s="104"/>
      <c r="EY224" s="104"/>
      <c r="EZ224" s="104"/>
      <c r="FA224" s="104"/>
      <c r="FB224" s="104"/>
      <c r="FC224" s="104"/>
      <c r="FD224" s="104"/>
      <c r="FE224" s="104"/>
      <c r="FF224" s="104"/>
      <c r="FG224" s="104"/>
      <c r="FH224" s="104"/>
      <c r="FI224" s="104"/>
      <c r="FJ224" s="104"/>
      <c r="FK224" s="104"/>
      <c r="FL224" s="104"/>
      <c r="FM224" s="104"/>
      <c r="FN224" s="104"/>
      <c r="FO224" s="104"/>
      <c r="FQ224" s="3"/>
      <c r="FR224" s="3"/>
      <c r="FS224" s="3"/>
      <c r="FT224" s="3"/>
      <c r="FU224" s="3"/>
      <c r="FV224" s="3"/>
      <c r="FW224" s="3"/>
      <c r="FX224" s="3"/>
      <c r="FY224" s="3"/>
      <c r="FZ224" s="3"/>
      <c r="GA224" s="3"/>
      <c r="GB224" s="3"/>
      <c r="GC224" s="3"/>
      <c r="GD224" s="3"/>
      <c r="GE224" s="3"/>
      <c r="GF224" s="3"/>
      <c r="GG224" s="3"/>
      <c r="GH224" s="3"/>
      <c r="GI224" s="3"/>
      <c r="GJ224" s="3"/>
      <c r="GK224" s="3"/>
      <c r="GL224" s="3"/>
      <c r="GM224" s="3"/>
      <c r="GN224" s="3"/>
    </row>
    <row r="225" spans="1:196" s="10" customFormat="1" x14ac:dyDescent="0.2">
      <c r="A225" s="3"/>
      <c r="B225" s="3"/>
      <c r="C225" s="104"/>
      <c r="D225" s="104"/>
      <c r="E225" s="104"/>
      <c r="F225" s="104"/>
      <c r="G225" s="104"/>
      <c r="H225" s="104"/>
      <c r="I225" s="104"/>
      <c r="J225" s="104"/>
      <c r="K225" s="104"/>
      <c r="L225" s="104"/>
      <c r="M225" s="104"/>
      <c r="N225" s="104"/>
      <c r="O225" s="104"/>
      <c r="P225" s="104"/>
      <c r="Q225" s="104"/>
      <c r="R225" s="104"/>
      <c r="S225" s="104"/>
      <c r="T225" s="104"/>
      <c r="U225" s="104"/>
      <c r="V225" s="104"/>
      <c r="W225" s="104"/>
      <c r="X225" s="104"/>
      <c r="Y225" s="104"/>
      <c r="Z225" s="104"/>
      <c r="AA225" s="104"/>
      <c r="AB225" s="104"/>
      <c r="AC225" s="104"/>
      <c r="AD225" s="104"/>
      <c r="AE225" s="104"/>
      <c r="AF225" s="104"/>
      <c r="AG225" s="104"/>
      <c r="AH225" s="104"/>
      <c r="AI225" s="104"/>
      <c r="AJ225" s="104"/>
      <c r="AK225" s="104"/>
      <c r="AL225" s="104"/>
      <c r="AM225" s="104"/>
      <c r="AN225" s="104"/>
      <c r="AO225" s="104"/>
      <c r="AP225" s="104"/>
      <c r="AQ225" s="104"/>
      <c r="AR225" s="104"/>
      <c r="AS225" s="104"/>
      <c r="AT225" s="104"/>
      <c r="AU225" s="104"/>
      <c r="AV225" s="104"/>
      <c r="AW225" s="104"/>
      <c r="AX225" s="104"/>
      <c r="AY225" s="104"/>
      <c r="AZ225" s="104"/>
      <c r="BA225" s="104"/>
      <c r="BB225" s="104"/>
      <c r="BC225" s="104"/>
      <c r="BD225" s="104"/>
      <c r="BE225" s="104"/>
      <c r="BF225" s="104"/>
      <c r="BG225" s="104"/>
      <c r="BH225" s="104"/>
      <c r="BI225" s="104"/>
      <c r="BJ225" s="104"/>
      <c r="BK225" s="104"/>
      <c r="BL225" s="104"/>
      <c r="BM225" s="104"/>
      <c r="BN225" s="104"/>
      <c r="BO225" s="104"/>
      <c r="BP225" s="104"/>
      <c r="BQ225" s="104"/>
      <c r="BR225" s="104"/>
      <c r="BS225" s="104"/>
      <c r="BT225" s="104"/>
      <c r="BU225" s="104"/>
      <c r="BV225" s="104"/>
      <c r="BW225" s="104"/>
      <c r="BX225" s="105"/>
      <c r="BY225" s="105"/>
      <c r="BZ225" s="105"/>
      <c r="CA225" s="105"/>
      <c r="CB225" s="105"/>
      <c r="CC225" s="105"/>
      <c r="CD225" s="105"/>
      <c r="CE225" s="105"/>
      <c r="CF225" s="105"/>
      <c r="CG225" s="105"/>
      <c r="CH225" s="105"/>
      <c r="CI225" s="105"/>
      <c r="CJ225" s="105"/>
      <c r="CK225" s="105"/>
      <c r="CL225" s="106"/>
      <c r="CM225" s="105"/>
      <c r="CN225" s="105"/>
      <c r="CO225" s="105"/>
      <c r="CP225" s="105"/>
      <c r="CQ225" s="105"/>
      <c r="CR225" s="105"/>
      <c r="CS225" s="105"/>
      <c r="CT225" s="104"/>
      <c r="CU225" s="104"/>
      <c r="CV225" s="104"/>
      <c r="CW225" s="104"/>
      <c r="CX225" s="104"/>
      <c r="CY225" s="104"/>
      <c r="CZ225" s="104"/>
      <c r="DA225" s="104"/>
      <c r="DB225" s="104"/>
      <c r="DC225" s="104"/>
      <c r="DD225" s="104"/>
      <c r="DE225" s="104"/>
      <c r="DF225" s="104"/>
      <c r="DG225" s="104"/>
      <c r="DH225" s="104"/>
      <c r="DI225" s="104"/>
      <c r="DJ225" s="104"/>
      <c r="DK225" s="104"/>
      <c r="DL225" s="104"/>
      <c r="DM225" s="104"/>
      <c r="DN225" s="104"/>
      <c r="DO225" s="104"/>
      <c r="DP225" s="104"/>
      <c r="DQ225" s="104"/>
      <c r="DR225" s="104"/>
      <c r="DS225" s="104"/>
      <c r="DT225" s="104"/>
      <c r="DU225" s="104"/>
      <c r="DV225" s="104"/>
      <c r="DW225" s="104"/>
      <c r="DX225" s="104"/>
      <c r="DY225" s="104"/>
      <c r="DZ225" s="104"/>
      <c r="EA225" s="104"/>
      <c r="EB225" s="104"/>
      <c r="EC225" s="104"/>
      <c r="ED225" s="104"/>
      <c r="EE225" s="104"/>
      <c r="EF225" s="104"/>
      <c r="EG225" s="104"/>
      <c r="EH225" s="104"/>
      <c r="EI225" s="104"/>
      <c r="EJ225" s="104"/>
      <c r="EK225" s="104"/>
      <c r="EL225" s="104"/>
      <c r="EM225" s="104"/>
      <c r="EN225" s="104"/>
      <c r="EO225" s="104"/>
      <c r="EP225" s="104"/>
      <c r="EQ225" s="104"/>
      <c r="ER225" s="104"/>
      <c r="ES225" s="104"/>
      <c r="ET225" s="104"/>
      <c r="EU225" s="104"/>
      <c r="EV225" s="104"/>
      <c r="EW225" s="104"/>
      <c r="EX225" s="104"/>
      <c r="EY225" s="104"/>
      <c r="EZ225" s="104"/>
      <c r="FA225" s="104"/>
      <c r="FB225" s="104"/>
      <c r="FC225" s="104"/>
      <c r="FD225" s="104"/>
      <c r="FE225" s="104"/>
      <c r="FF225" s="104"/>
      <c r="FG225" s="104"/>
      <c r="FH225" s="104"/>
      <c r="FI225" s="104"/>
      <c r="FJ225" s="104"/>
      <c r="FK225" s="104"/>
      <c r="FL225" s="104"/>
      <c r="FM225" s="104"/>
      <c r="FN225" s="104"/>
      <c r="FO225" s="104"/>
      <c r="FQ225" s="3"/>
      <c r="FR225" s="3"/>
      <c r="FS225" s="3"/>
      <c r="FT225" s="3"/>
      <c r="FU225" s="3"/>
      <c r="FV225" s="3"/>
      <c r="FW225" s="3"/>
      <c r="FX225" s="3"/>
      <c r="FY225" s="3"/>
      <c r="FZ225" s="3"/>
      <c r="GA225" s="3"/>
      <c r="GB225" s="3"/>
      <c r="GC225" s="3"/>
      <c r="GD225" s="3"/>
      <c r="GE225" s="3"/>
      <c r="GF225" s="3"/>
      <c r="GG225" s="3"/>
      <c r="GH225" s="3"/>
      <c r="GI225" s="3"/>
      <c r="GJ225" s="3"/>
      <c r="GK225" s="3"/>
      <c r="GL225" s="3"/>
      <c r="GM225" s="3"/>
      <c r="GN225" s="3"/>
    </row>
    <row r="226" spans="1:196" s="10" customFormat="1" x14ac:dyDescent="0.2">
      <c r="A226" s="3"/>
      <c r="B226" s="3"/>
      <c r="C226" s="104"/>
      <c r="D226" s="104"/>
      <c r="E226" s="104"/>
      <c r="F226" s="104"/>
      <c r="G226" s="104"/>
      <c r="H226" s="104"/>
      <c r="I226" s="104"/>
      <c r="J226" s="104"/>
      <c r="K226" s="104"/>
      <c r="L226" s="104"/>
      <c r="M226" s="104"/>
      <c r="N226" s="104"/>
      <c r="O226" s="104"/>
      <c r="P226" s="104"/>
      <c r="Q226" s="104"/>
      <c r="R226" s="104"/>
      <c r="S226" s="104"/>
      <c r="T226" s="104"/>
      <c r="U226" s="104"/>
      <c r="V226" s="104"/>
      <c r="W226" s="104"/>
      <c r="X226" s="104"/>
      <c r="Y226" s="104"/>
      <c r="Z226" s="104"/>
      <c r="AA226" s="104"/>
      <c r="AB226" s="104"/>
      <c r="AC226" s="104"/>
      <c r="AD226" s="104"/>
      <c r="AE226" s="104"/>
      <c r="AF226" s="104"/>
      <c r="AG226" s="104"/>
      <c r="AH226" s="104"/>
      <c r="AI226" s="104"/>
      <c r="AJ226" s="104"/>
      <c r="AK226" s="104"/>
      <c r="AL226" s="104"/>
      <c r="AM226" s="104"/>
      <c r="AN226" s="104"/>
      <c r="AO226" s="104"/>
      <c r="AP226" s="104"/>
      <c r="AQ226" s="104"/>
      <c r="AR226" s="104"/>
      <c r="AS226" s="104"/>
      <c r="AT226" s="104"/>
      <c r="AU226" s="104"/>
      <c r="AV226" s="104"/>
      <c r="AW226" s="104"/>
      <c r="AX226" s="104"/>
      <c r="AY226" s="104"/>
      <c r="AZ226" s="104"/>
      <c r="BA226" s="104"/>
      <c r="BB226" s="104"/>
      <c r="BC226" s="104"/>
      <c r="BD226" s="104"/>
      <c r="BE226" s="104"/>
      <c r="BF226" s="104"/>
      <c r="BG226" s="104"/>
      <c r="BH226" s="104"/>
      <c r="BI226" s="104"/>
      <c r="BJ226" s="104"/>
      <c r="BK226" s="104"/>
      <c r="BL226" s="104"/>
      <c r="BM226" s="104"/>
      <c r="BN226" s="104"/>
      <c r="BO226" s="104"/>
      <c r="BP226" s="104"/>
      <c r="BQ226" s="104"/>
      <c r="BR226" s="104"/>
      <c r="BS226" s="104"/>
      <c r="BT226" s="104"/>
      <c r="BU226" s="104"/>
      <c r="BV226" s="104"/>
      <c r="BW226" s="104"/>
      <c r="BX226" s="105"/>
      <c r="BY226" s="105"/>
      <c r="BZ226" s="105"/>
      <c r="CA226" s="105"/>
      <c r="CB226" s="105"/>
      <c r="CC226" s="105"/>
      <c r="CD226" s="105"/>
      <c r="CE226" s="105"/>
      <c r="CF226" s="105"/>
      <c r="CG226" s="105"/>
      <c r="CH226" s="105"/>
      <c r="CI226" s="105"/>
      <c r="CJ226" s="105"/>
      <c r="CK226" s="105"/>
      <c r="CL226" s="106"/>
      <c r="CM226" s="105"/>
      <c r="CN226" s="105"/>
      <c r="CO226" s="105"/>
      <c r="CP226" s="105"/>
      <c r="CQ226" s="105"/>
      <c r="CR226" s="105"/>
      <c r="CS226" s="105"/>
      <c r="CT226" s="104"/>
      <c r="CU226" s="104"/>
      <c r="CV226" s="104"/>
      <c r="CW226" s="104"/>
      <c r="CX226" s="104"/>
      <c r="CY226" s="104"/>
      <c r="CZ226" s="104"/>
      <c r="DA226" s="104"/>
      <c r="DB226" s="104"/>
      <c r="DC226" s="104"/>
      <c r="DD226" s="104"/>
      <c r="DE226" s="104"/>
      <c r="DF226" s="104"/>
      <c r="DG226" s="104"/>
      <c r="DH226" s="104"/>
      <c r="DI226" s="104"/>
      <c r="DJ226" s="104"/>
      <c r="DK226" s="104"/>
      <c r="DL226" s="104"/>
      <c r="DM226" s="104"/>
      <c r="DN226" s="104"/>
      <c r="DO226" s="104"/>
      <c r="DP226" s="104"/>
      <c r="DQ226" s="104"/>
      <c r="DR226" s="104"/>
      <c r="DS226" s="104"/>
      <c r="DT226" s="104"/>
      <c r="DU226" s="104"/>
      <c r="DV226" s="104"/>
      <c r="DW226" s="104"/>
      <c r="DX226" s="104"/>
      <c r="DY226" s="104"/>
      <c r="DZ226" s="104"/>
      <c r="EA226" s="104"/>
      <c r="EB226" s="104"/>
      <c r="EC226" s="104"/>
      <c r="ED226" s="104"/>
      <c r="EE226" s="104"/>
      <c r="EF226" s="104"/>
      <c r="EG226" s="104"/>
      <c r="EH226" s="104"/>
      <c r="EI226" s="104"/>
      <c r="EJ226" s="104"/>
      <c r="EK226" s="104"/>
      <c r="EL226" s="104"/>
      <c r="EM226" s="104"/>
      <c r="EN226" s="104"/>
      <c r="EO226" s="104"/>
      <c r="EP226" s="104"/>
      <c r="EQ226" s="104"/>
      <c r="ER226" s="104"/>
      <c r="ES226" s="104"/>
      <c r="ET226" s="104"/>
      <c r="EU226" s="104"/>
      <c r="EV226" s="104"/>
      <c r="EW226" s="104"/>
      <c r="EX226" s="104"/>
      <c r="EY226" s="104"/>
      <c r="EZ226" s="104"/>
      <c r="FA226" s="104"/>
      <c r="FB226" s="104"/>
      <c r="FC226" s="104"/>
      <c r="FD226" s="104"/>
      <c r="FE226" s="104"/>
      <c r="FF226" s="104"/>
      <c r="FG226" s="104"/>
      <c r="FH226" s="104"/>
      <c r="FI226" s="104"/>
      <c r="FJ226" s="104"/>
      <c r="FK226" s="104"/>
      <c r="FL226" s="104"/>
      <c r="FM226" s="104"/>
      <c r="FN226" s="104"/>
      <c r="FO226" s="104"/>
      <c r="FQ226" s="3"/>
      <c r="FR226" s="3"/>
      <c r="FS226" s="3"/>
      <c r="FT226" s="3"/>
      <c r="FU226" s="3"/>
      <c r="FV226" s="3"/>
      <c r="FW226" s="3"/>
      <c r="FX226" s="3"/>
      <c r="FY226" s="3"/>
      <c r="FZ226" s="3"/>
      <c r="GA226" s="3"/>
      <c r="GB226" s="3"/>
      <c r="GC226" s="3"/>
      <c r="GD226" s="3"/>
      <c r="GE226" s="3"/>
      <c r="GF226" s="3"/>
      <c r="GG226" s="3"/>
      <c r="GH226" s="3"/>
      <c r="GI226" s="3"/>
      <c r="GJ226" s="3"/>
      <c r="GK226" s="3"/>
      <c r="GL226" s="3"/>
      <c r="GM226" s="3"/>
      <c r="GN226" s="3"/>
    </row>
    <row r="227" spans="1:196" s="10" customFormat="1" x14ac:dyDescent="0.2">
      <c r="A227" s="3"/>
      <c r="B227" s="3"/>
      <c r="C227" s="104"/>
      <c r="D227" s="104"/>
      <c r="E227" s="104"/>
      <c r="F227" s="104"/>
      <c r="G227" s="104"/>
      <c r="H227" s="104"/>
      <c r="I227" s="104"/>
      <c r="J227" s="104"/>
      <c r="K227" s="104"/>
      <c r="L227" s="104"/>
      <c r="M227" s="104"/>
      <c r="N227" s="104"/>
      <c r="O227" s="104"/>
      <c r="P227" s="104"/>
      <c r="Q227" s="104"/>
      <c r="R227" s="104"/>
      <c r="S227" s="104"/>
      <c r="T227" s="104"/>
      <c r="U227" s="104"/>
      <c r="V227" s="104"/>
      <c r="W227" s="104"/>
      <c r="X227" s="104"/>
      <c r="Y227" s="104"/>
      <c r="Z227" s="104"/>
      <c r="AA227" s="104"/>
      <c r="AB227" s="104"/>
      <c r="AC227" s="104"/>
      <c r="AD227" s="104"/>
      <c r="AE227" s="104"/>
      <c r="AF227" s="104"/>
      <c r="AG227" s="104"/>
      <c r="AH227" s="104"/>
      <c r="AI227" s="104"/>
      <c r="AJ227" s="104"/>
      <c r="AK227" s="104"/>
      <c r="AL227" s="104"/>
      <c r="AM227" s="104"/>
      <c r="AN227" s="104"/>
      <c r="AO227" s="104"/>
      <c r="AP227" s="104"/>
      <c r="AQ227" s="104"/>
      <c r="AR227" s="104"/>
      <c r="AS227" s="104"/>
      <c r="AT227" s="104"/>
      <c r="AU227" s="104"/>
      <c r="AV227" s="104"/>
      <c r="AW227" s="104"/>
      <c r="AX227" s="104"/>
      <c r="AY227" s="104"/>
      <c r="AZ227" s="104"/>
      <c r="BA227" s="104"/>
      <c r="BB227" s="104"/>
      <c r="BC227" s="104"/>
      <c r="BD227" s="104"/>
      <c r="BE227" s="104"/>
      <c r="BF227" s="104"/>
      <c r="BG227" s="104"/>
      <c r="BH227" s="104"/>
      <c r="BI227" s="104"/>
      <c r="BJ227" s="104"/>
      <c r="BK227" s="104"/>
      <c r="BL227" s="104"/>
      <c r="BM227" s="104"/>
      <c r="BN227" s="104"/>
      <c r="BO227" s="104"/>
      <c r="BP227" s="104"/>
      <c r="BQ227" s="104"/>
      <c r="BR227" s="104"/>
      <c r="BS227" s="104"/>
      <c r="BT227" s="104"/>
      <c r="BU227" s="104"/>
      <c r="BV227" s="104"/>
      <c r="BW227" s="104"/>
      <c r="BX227" s="105"/>
      <c r="BY227" s="105"/>
      <c r="BZ227" s="105"/>
      <c r="CA227" s="105"/>
      <c r="CB227" s="105"/>
      <c r="CC227" s="105"/>
      <c r="CD227" s="105"/>
      <c r="CE227" s="105"/>
      <c r="CF227" s="105"/>
      <c r="CG227" s="105"/>
      <c r="CH227" s="105"/>
      <c r="CI227" s="105"/>
      <c r="CJ227" s="105"/>
      <c r="CK227" s="105"/>
      <c r="CL227" s="106"/>
      <c r="CM227" s="105"/>
      <c r="CN227" s="105"/>
      <c r="CO227" s="105"/>
      <c r="CP227" s="105"/>
      <c r="CQ227" s="105"/>
      <c r="CR227" s="105"/>
      <c r="CS227" s="105"/>
      <c r="CT227" s="104"/>
      <c r="CU227" s="104"/>
      <c r="CV227" s="104"/>
      <c r="CW227" s="104"/>
      <c r="CX227" s="104"/>
      <c r="CY227" s="104"/>
      <c r="CZ227" s="104"/>
      <c r="DA227" s="104"/>
      <c r="DB227" s="104"/>
      <c r="DC227" s="104"/>
      <c r="DD227" s="104"/>
      <c r="DE227" s="104"/>
      <c r="DF227" s="104"/>
      <c r="DG227" s="104"/>
      <c r="DH227" s="104"/>
      <c r="DI227" s="104"/>
      <c r="DJ227" s="104"/>
      <c r="DK227" s="104"/>
      <c r="DL227" s="104"/>
      <c r="DM227" s="104"/>
      <c r="DN227" s="104"/>
      <c r="DO227" s="104"/>
      <c r="DP227" s="104"/>
      <c r="DQ227" s="104"/>
      <c r="DR227" s="104"/>
      <c r="DS227" s="104"/>
      <c r="DT227" s="104"/>
      <c r="DU227" s="104"/>
      <c r="DV227" s="104"/>
      <c r="DW227" s="104"/>
      <c r="DX227" s="104"/>
      <c r="DY227" s="104"/>
      <c r="DZ227" s="104"/>
      <c r="EA227" s="104"/>
      <c r="EB227" s="104"/>
      <c r="EC227" s="104"/>
      <c r="ED227" s="104"/>
      <c r="EE227" s="104"/>
      <c r="EF227" s="104"/>
      <c r="EG227" s="104"/>
      <c r="EH227" s="104"/>
      <c r="EI227" s="104"/>
      <c r="EJ227" s="104"/>
      <c r="EK227" s="104"/>
      <c r="EL227" s="104"/>
      <c r="EM227" s="104"/>
      <c r="EN227" s="104"/>
      <c r="EO227" s="104"/>
      <c r="EP227" s="104"/>
      <c r="EQ227" s="104"/>
      <c r="ER227" s="104"/>
      <c r="ES227" s="104"/>
      <c r="ET227" s="104"/>
      <c r="EU227" s="104"/>
      <c r="EV227" s="104"/>
      <c r="EW227" s="104"/>
      <c r="EX227" s="104"/>
      <c r="EY227" s="104"/>
      <c r="EZ227" s="104"/>
      <c r="FA227" s="104"/>
      <c r="FB227" s="104"/>
      <c r="FC227" s="104"/>
      <c r="FD227" s="104"/>
      <c r="FE227" s="104"/>
      <c r="FF227" s="104"/>
      <c r="FG227" s="104"/>
      <c r="FH227" s="104"/>
      <c r="FI227" s="104"/>
      <c r="FJ227" s="104"/>
      <c r="FK227" s="104"/>
      <c r="FL227" s="104"/>
      <c r="FM227" s="104"/>
      <c r="FN227" s="104"/>
      <c r="FO227" s="104"/>
      <c r="FQ227" s="3"/>
      <c r="FR227" s="3"/>
      <c r="FS227" s="3"/>
      <c r="FT227" s="3"/>
      <c r="FU227" s="3"/>
      <c r="FV227" s="3"/>
      <c r="FW227" s="3"/>
      <c r="FX227" s="3"/>
      <c r="FY227" s="3"/>
      <c r="FZ227" s="3"/>
      <c r="GA227" s="3"/>
      <c r="GB227" s="3"/>
      <c r="GC227" s="3"/>
      <c r="GD227" s="3"/>
      <c r="GE227" s="3"/>
      <c r="GF227" s="3"/>
      <c r="GG227" s="3"/>
      <c r="GH227" s="3"/>
      <c r="GI227" s="3"/>
      <c r="GJ227" s="3"/>
      <c r="GK227" s="3"/>
      <c r="GL227" s="3"/>
      <c r="GM227" s="3"/>
      <c r="GN227" s="3"/>
    </row>
    <row r="228" spans="1:196" s="10" customFormat="1" x14ac:dyDescent="0.2">
      <c r="A228" s="3"/>
      <c r="B228" s="3"/>
      <c r="C228" s="104"/>
      <c r="D228" s="104"/>
      <c r="E228" s="104"/>
      <c r="F228" s="104"/>
      <c r="G228" s="104"/>
      <c r="H228" s="104"/>
      <c r="I228" s="104"/>
      <c r="J228" s="104"/>
      <c r="K228" s="104"/>
      <c r="L228" s="104"/>
      <c r="M228" s="104"/>
      <c r="N228" s="104"/>
      <c r="O228" s="104"/>
      <c r="P228" s="104"/>
      <c r="Q228" s="104"/>
      <c r="R228" s="104"/>
      <c r="S228" s="104"/>
      <c r="T228" s="104"/>
      <c r="U228" s="104"/>
      <c r="V228" s="104"/>
      <c r="W228" s="104"/>
      <c r="X228" s="104"/>
      <c r="Y228" s="104"/>
      <c r="Z228" s="104"/>
      <c r="AA228" s="104"/>
      <c r="AB228" s="104"/>
      <c r="AC228" s="104"/>
      <c r="AD228" s="104"/>
      <c r="AE228" s="104"/>
      <c r="AF228" s="104"/>
      <c r="AG228" s="104"/>
      <c r="AH228" s="104"/>
      <c r="AI228" s="104"/>
      <c r="AJ228" s="104"/>
      <c r="AK228" s="104"/>
      <c r="AL228" s="104"/>
      <c r="AM228" s="104"/>
      <c r="AN228" s="104"/>
      <c r="AO228" s="104"/>
      <c r="AP228" s="104"/>
      <c r="AQ228" s="104"/>
      <c r="AR228" s="104"/>
      <c r="AS228" s="104"/>
      <c r="AT228" s="104"/>
      <c r="AU228" s="104"/>
      <c r="AV228" s="104"/>
      <c r="AW228" s="104"/>
      <c r="AX228" s="104"/>
      <c r="AY228" s="104"/>
      <c r="AZ228" s="104"/>
      <c r="BA228" s="104"/>
      <c r="BB228" s="104"/>
      <c r="BC228" s="104"/>
      <c r="BD228" s="104"/>
      <c r="BE228" s="104"/>
      <c r="BF228" s="104"/>
      <c r="BG228" s="104"/>
      <c r="BH228" s="104"/>
      <c r="BI228" s="104"/>
      <c r="BJ228" s="104"/>
      <c r="BK228" s="104"/>
      <c r="BL228" s="104"/>
      <c r="BM228" s="104"/>
      <c r="BN228" s="104"/>
      <c r="BO228" s="104"/>
      <c r="BP228" s="104"/>
      <c r="BQ228" s="104"/>
      <c r="BR228" s="104"/>
      <c r="BS228" s="104"/>
      <c r="BT228" s="104"/>
      <c r="BU228" s="104"/>
      <c r="BV228" s="104"/>
      <c r="BW228" s="104"/>
      <c r="BX228" s="105"/>
      <c r="BY228" s="105"/>
      <c r="BZ228" s="105"/>
      <c r="CA228" s="105"/>
      <c r="CB228" s="105"/>
      <c r="CC228" s="105"/>
      <c r="CD228" s="105"/>
      <c r="CE228" s="105"/>
      <c r="CF228" s="105"/>
      <c r="CG228" s="105"/>
      <c r="CH228" s="105"/>
      <c r="CI228" s="105"/>
      <c r="CJ228" s="105"/>
      <c r="CK228" s="105"/>
      <c r="CL228" s="106"/>
      <c r="CM228" s="105"/>
      <c r="CN228" s="105"/>
      <c r="CO228" s="105"/>
      <c r="CP228" s="105"/>
      <c r="CQ228" s="105"/>
      <c r="CR228" s="105"/>
      <c r="CS228" s="105"/>
      <c r="CT228" s="104"/>
      <c r="CU228" s="104"/>
      <c r="CV228" s="104"/>
      <c r="CW228" s="104"/>
      <c r="CX228" s="104"/>
      <c r="CY228" s="104"/>
      <c r="CZ228" s="104"/>
      <c r="DA228" s="104"/>
      <c r="DB228" s="104"/>
      <c r="DC228" s="104"/>
      <c r="DD228" s="104"/>
      <c r="DE228" s="104"/>
      <c r="DF228" s="104"/>
      <c r="DG228" s="104"/>
      <c r="DH228" s="104"/>
      <c r="DI228" s="104"/>
      <c r="DJ228" s="104"/>
      <c r="DK228" s="104"/>
      <c r="DL228" s="104"/>
      <c r="DM228" s="104"/>
      <c r="DN228" s="104"/>
      <c r="DO228" s="104"/>
      <c r="DP228" s="104"/>
      <c r="DQ228" s="104"/>
      <c r="DR228" s="104"/>
      <c r="DS228" s="104"/>
      <c r="DT228" s="104"/>
      <c r="DU228" s="104"/>
      <c r="DV228" s="104"/>
      <c r="DW228" s="104"/>
      <c r="DX228" s="104"/>
      <c r="DY228" s="104"/>
      <c r="DZ228" s="104"/>
      <c r="EA228" s="104"/>
      <c r="EB228" s="104"/>
      <c r="EC228" s="104"/>
      <c r="ED228" s="104"/>
      <c r="EE228" s="104"/>
      <c r="EF228" s="104"/>
      <c r="EG228" s="104"/>
      <c r="EH228" s="104"/>
      <c r="EI228" s="104"/>
      <c r="EJ228" s="104"/>
      <c r="EK228" s="104"/>
      <c r="EL228" s="104"/>
      <c r="EM228" s="104"/>
      <c r="EN228" s="104"/>
      <c r="EO228" s="104"/>
      <c r="EP228" s="104"/>
      <c r="EQ228" s="104"/>
      <c r="ER228" s="104"/>
      <c r="ES228" s="104"/>
      <c r="ET228" s="104"/>
      <c r="EU228" s="104"/>
      <c r="EV228" s="104"/>
      <c r="EW228" s="104"/>
      <c r="EX228" s="104"/>
      <c r="EY228" s="104"/>
      <c r="EZ228" s="104"/>
      <c r="FA228" s="104"/>
      <c r="FB228" s="104"/>
      <c r="FC228" s="104"/>
      <c r="FD228" s="104"/>
      <c r="FE228" s="104"/>
      <c r="FF228" s="104"/>
      <c r="FG228" s="104"/>
      <c r="FH228" s="104"/>
      <c r="FI228" s="104"/>
      <c r="FJ228" s="104"/>
      <c r="FK228" s="104"/>
      <c r="FL228" s="104"/>
      <c r="FM228" s="104"/>
      <c r="FN228" s="104"/>
      <c r="FO228" s="104"/>
      <c r="FQ228" s="3"/>
      <c r="FR228" s="3"/>
      <c r="FS228" s="3"/>
      <c r="FT228" s="3"/>
      <c r="FU228" s="3"/>
      <c r="FV228" s="3"/>
      <c r="FW228" s="3"/>
      <c r="FX228" s="3"/>
      <c r="FY228" s="3"/>
      <c r="FZ228" s="3"/>
      <c r="GA228" s="3"/>
      <c r="GB228" s="3"/>
      <c r="GC228" s="3"/>
      <c r="GD228" s="3"/>
      <c r="GE228" s="3"/>
      <c r="GF228" s="3"/>
      <c r="GG228" s="3"/>
      <c r="GH228" s="3"/>
      <c r="GI228" s="3"/>
      <c r="GJ228" s="3"/>
      <c r="GK228" s="3"/>
      <c r="GL228" s="3"/>
      <c r="GM228" s="3"/>
      <c r="GN228" s="3"/>
    </row>
    <row r="229" spans="1:196" s="10" customFormat="1" x14ac:dyDescent="0.2">
      <c r="A229" s="3"/>
      <c r="B229" s="3"/>
      <c r="C229" s="104"/>
      <c r="D229" s="104"/>
      <c r="E229" s="104"/>
      <c r="F229" s="104"/>
      <c r="G229" s="104"/>
      <c r="H229" s="104"/>
      <c r="I229" s="104"/>
      <c r="J229" s="104"/>
      <c r="K229" s="104"/>
      <c r="L229" s="104"/>
      <c r="M229" s="104"/>
      <c r="N229" s="104"/>
      <c r="O229" s="104"/>
      <c r="P229" s="104"/>
      <c r="Q229" s="104"/>
      <c r="R229" s="104"/>
      <c r="S229" s="104"/>
      <c r="T229" s="104"/>
      <c r="U229" s="104"/>
      <c r="V229" s="104"/>
      <c r="W229" s="104"/>
      <c r="X229" s="104"/>
      <c r="Y229" s="104"/>
      <c r="Z229" s="104"/>
      <c r="AA229" s="104"/>
      <c r="AB229" s="104"/>
      <c r="AC229" s="104"/>
      <c r="AD229" s="104"/>
      <c r="AE229" s="104"/>
      <c r="AF229" s="104"/>
      <c r="AG229" s="104"/>
      <c r="AH229" s="104"/>
      <c r="AI229" s="104"/>
      <c r="AJ229" s="104"/>
      <c r="AK229" s="104"/>
      <c r="AL229" s="104"/>
      <c r="AM229" s="104"/>
      <c r="AN229" s="104"/>
      <c r="AO229" s="104"/>
      <c r="AP229" s="104"/>
      <c r="AQ229" s="104"/>
      <c r="AR229" s="104"/>
      <c r="AS229" s="104"/>
      <c r="AT229" s="104"/>
      <c r="AU229" s="104"/>
      <c r="AV229" s="104"/>
      <c r="AW229" s="104"/>
      <c r="AX229" s="104"/>
      <c r="AY229" s="104"/>
      <c r="AZ229" s="104"/>
      <c r="BA229" s="104"/>
      <c r="BB229" s="104"/>
      <c r="BC229" s="104"/>
      <c r="BD229" s="104"/>
      <c r="BE229" s="104"/>
      <c r="BF229" s="104"/>
      <c r="BG229" s="104"/>
      <c r="BH229" s="104"/>
      <c r="BI229" s="104"/>
      <c r="BJ229" s="104"/>
      <c r="BK229" s="104"/>
      <c r="BL229" s="104"/>
      <c r="BM229" s="104"/>
      <c r="BN229" s="104"/>
      <c r="BO229" s="104"/>
      <c r="BP229" s="104"/>
      <c r="BQ229" s="104"/>
      <c r="BR229" s="104"/>
      <c r="BS229" s="104"/>
      <c r="BT229" s="104"/>
      <c r="BU229" s="104"/>
      <c r="BV229" s="104"/>
      <c r="BW229" s="104"/>
      <c r="BX229" s="105"/>
      <c r="BY229" s="105"/>
      <c r="BZ229" s="105"/>
      <c r="CA229" s="105"/>
      <c r="CB229" s="105"/>
      <c r="CC229" s="105"/>
      <c r="CD229" s="105"/>
      <c r="CE229" s="105"/>
      <c r="CF229" s="105"/>
      <c r="CG229" s="105"/>
      <c r="CH229" s="105"/>
      <c r="CI229" s="105"/>
      <c r="CJ229" s="105"/>
      <c r="CK229" s="105"/>
      <c r="CL229" s="106"/>
      <c r="CM229" s="105"/>
      <c r="CN229" s="105"/>
      <c r="CO229" s="105"/>
      <c r="CP229" s="105"/>
      <c r="CQ229" s="105"/>
      <c r="CR229" s="105"/>
      <c r="CS229" s="105"/>
      <c r="CT229" s="104"/>
      <c r="CU229" s="104"/>
      <c r="CV229" s="104"/>
      <c r="CW229" s="104"/>
      <c r="CX229" s="104"/>
      <c r="CY229" s="104"/>
      <c r="CZ229" s="104"/>
      <c r="DA229" s="104"/>
      <c r="DB229" s="104"/>
      <c r="DC229" s="104"/>
      <c r="DD229" s="104"/>
      <c r="DE229" s="104"/>
      <c r="DF229" s="104"/>
      <c r="DG229" s="104"/>
      <c r="DH229" s="104"/>
      <c r="DI229" s="104"/>
      <c r="DJ229" s="104"/>
      <c r="DK229" s="104"/>
      <c r="DL229" s="104"/>
      <c r="DM229" s="104"/>
      <c r="DN229" s="104"/>
      <c r="DO229" s="104"/>
      <c r="DP229" s="104"/>
      <c r="DQ229" s="104"/>
      <c r="DR229" s="104"/>
      <c r="DS229" s="104"/>
      <c r="DT229" s="104"/>
      <c r="DU229" s="104"/>
      <c r="DV229" s="104"/>
      <c r="DW229" s="104"/>
      <c r="DX229" s="104"/>
      <c r="DY229" s="104"/>
      <c r="DZ229" s="104"/>
      <c r="EA229" s="104"/>
      <c r="EB229" s="104"/>
      <c r="EC229" s="104"/>
      <c r="ED229" s="104"/>
      <c r="EE229" s="104"/>
      <c r="EF229" s="104"/>
      <c r="EG229" s="104"/>
      <c r="EH229" s="104"/>
      <c r="EI229" s="104"/>
      <c r="EJ229" s="104"/>
      <c r="EK229" s="104"/>
      <c r="EL229" s="104"/>
      <c r="EM229" s="104"/>
      <c r="EN229" s="104"/>
      <c r="EO229" s="104"/>
      <c r="EP229" s="104"/>
      <c r="EQ229" s="104"/>
      <c r="ER229" s="104"/>
      <c r="ES229" s="104"/>
      <c r="ET229" s="104"/>
      <c r="EU229" s="104"/>
      <c r="EV229" s="104"/>
      <c r="EW229" s="104"/>
      <c r="EX229" s="104"/>
      <c r="EY229" s="104"/>
      <c r="EZ229" s="104"/>
      <c r="FA229" s="104"/>
      <c r="FB229" s="104"/>
      <c r="FC229" s="104"/>
      <c r="FD229" s="104"/>
      <c r="FE229" s="104"/>
      <c r="FF229" s="104"/>
      <c r="FG229" s="104"/>
      <c r="FH229" s="104"/>
      <c r="FI229" s="104"/>
      <c r="FJ229" s="104"/>
      <c r="FK229" s="104"/>
      <c r="FL229" s="104"/>
      <c r="FM229" s="104"/>
      <c r="FN229" s="104"/>
      <c r="FO229" s="104"/>
      <c r="FQ229" s="3"/>
      <c r="FR229" s="3"/>
      <c r="FS229" s="3"/>
      <c r="FT229" s="3"/>
      <c r="FU229" s="3"/>
      <c r="FV229" s="3"/>
      <c r="FW229" s="3"/>
      <c r="FX229" s="3"/>
      <c r="FY229" s="3"/>
      <c r="FZ229" s="3"/>
      <c r="GA229" s="3"/>
      <c r="GB229" s="3"/>
      <c r="GC229" s="3"/>
      <c r="GD229" s="3"/>
      <c r="GE229" s="3"/>
      <c r="GF229" s="3"/>
      <c r="GG229" s="3"/>
      <c r="GH229" s="3"/>
      <c r="GI229" s="3"/>
      <c r="GJ229" s="3"/>
      <c r="GK229" s="3"/>
      <c r="GL229" s="3"/>
      <c r="GM229" s="3"/>
      <c r="GN229" s="3"/>
    </row>
    <row r="230" spans="1:196" s="10" customFormat="1" x14ac:dyDescent="0.2">
      <c r="A230" s="3"/>
      <c r="B230" s="3"/>
      <c r="C230" s="104"/>
      <c r="D230" s="104"/>
      <c r="E230" s="104"/>
      <c r="F230" s="104"/>
      <c r="G230" s="104"/>
      <c r="H230" s="104"/>
      <c r="I230" s="104"/>
      <c r="J230" s="104"/>
      <c r="K230" s="104"/>
      <c r="L230" s="104"/>
      <c r="M230" s="104"/>
      <c r="N230" s="104"/>
      <c r="O230" s="104"/>
      <c r="P230" s="104"/>
      <c r="Q230" s="104"/>
      <c r="R230" s="104"/>
      <c r="S230" s="104"/>
      <c r="T230" s="104"/>
      <c r="U230" s="104"/>
      <c r="V230" s="104"/>
      <c r="W230" s="104"/>
      <c r="X230" s="104"/>
      <c r="Y230" s="104"/>
      <c r="Z230" s="104"/>
      <c r="AA230" s="104"/>
      <c r="AB230" s="104"/>
      <c r="AC230" s="104"/>
      <c r="AD230" s="104"/>
      <c r="AE230" s="104"/>
      <c r="AF230" s="104"/>
      <c r="AG230" s="104"/>
      <c r="AH230" s="104"/>
      <c r="AI230" s="104"/>
      <c r="AJ230" s="104"/>
      <c r="AK230" s="104"/>
      <c r="AL230" s="104"/>
      <c r="AM230" s="104"/>
      <c r="AN230" s="104"/>
      <c r="AO230" s="104"/>
      <c r="AP230" s="104"/>
      <c r="AQ230" s="104"/>
      <c r="AR230" s="104"/>
      <c r="AS230" s="104"/>
      <c r="AT230" s="104"/>
      <c r="AU230" s="104"/>
      <c r="AV230" s="104"/>
      <c r="AW230" s="104"/>
      <c r="AX230" s="104"/>
      <c r="AY230" s="104"/>
      <c r="AZ230" s="104"/>
      <c r="BA230" s="104"/>
      <c r="BB230" s="104"/>
      <c r="BC230" s="104"/>
      <c r="BD230" s="104"/>
      <c r="BE230" s="104"/>
      <c r="BF230" s="104"/>
      <c r="BG230" s="104"/>
      <c r="BH230" s="104"/>
      <c r="BI230" s="104"/>
      <c r="BJ230" s="104"/>
      <c r="BK230" s="104"/>
      <c r="BL230" s="104"/>
      <c r="BM230" s="104"/>
      <c r="BN230" s="104"/>
      <c r="BO230" s="104"/>
      <c r="BP230" s="104"/>
      <c r="BQ230" s="104"/>
      <c r="BR230" s="104"/>
      <c r="BS230" s="104"/>
      <c r="BT230" s="104"/>
      <c r="BU230" s="104"/>
      <c r="BV230" s="104"/>
      <c r="BW230" s="104"/>
      <c r="BX230" s="105"/>
      <c r="BY230" s="105"/>
      <c r="BZ230" s="105"/>
      <c r="CA230" s="105"/>
      <c r="CB230" s="105"/>
      <c r="CC230" s="105"/>
      <c r="CD230" s="105"/>
      <c r="CE230" s="105"/>
      <c r="CF230" s="105"/>
      <c r="CG230" s="105"/>
      <c r="CH230" s="105"/>
      <c r="CI230" s="105"/>
      <c r="CJ230" s="105"/>
      <c r="CK230" s="105"/>
      <c r="CL230" s="106"/>
      <c r="CM230" s="105"/>
      <c r="CN230" s="105"/>
      <c r="CO230" s="105"/>
      <c r="CP230" s="105"/>
      <c r="CQ230" s="105"/>
      <c r="CR230" s="105"/>
      <c r="CS230" s="105"/>
      <c r="CT230" s="104"/>
      <c r="CU230" s="104"/>
      <c r="CV230" s="104"/>
      <c r="CW230" s="104"/>
      <c r="CX230" s="104"/>
      <c r="CY230" s="104"/>
      <c r="CZ230" s="104"/>
      <c r="DA230" s="104"/>
      <c r="DB230" s="104"/>
      <c r="DC230" s="104"/>
      <c r="DD230" s="104"/>
      <c r="DE230" s="104"/>
      <c r="DF230" s="104"/>
      <c r="DG230" s="104"/>
      <c r="DH230" s="104"/>
      <c r="DI230" s="104"/>
      <c r="DJ230" s="104"/>
      <c r="DK230" s="104"/>
      <c r="DL230" s="104"/>
      <c r="DM230" s="104"/>
      <c r="DN230" s="104"/>
      <c r="DO230" s="104"/>
      <c r="DP230" s="104"/>
      <c r="DQ230" s="104"/>
      <c r="DR230" s="104"/>
      <c r="DS230" s="104"/>
      <c r="DT230" s="104"/>
      <c r="DU230" s="104"/>
      <c r="DV230" s="104"/>
      <c r="DW230" s="104"/>
      <c r="DX230" s="104"/>
      <c r="DY230" s="104"/>
      <c r="DZ230" s="104"/>
      <c r="EA230" s="104"/>
      <c r="EB230" s="104"/>
      <c r="EC230" s="104"/>
      <c r="ED230" s="104"/>
      <c r="EE230" s="104"/>
      <c r="EF230" s="104"/>
      <c r="EG230" s="104"/>
      <c r="EH230" s="104"/>
      <c r="EI230" s="104"/>
      <c r="EJ230" s="104"/>
      <c r="EK230" s="104"/>
      <c r="EL230" s="104"/>
      <c r="EM230" s="104"/>
      <c r="EN230" s="104"/>
      <c r="EO230" s="104"/>
      <c r="EP230" s="104"/>
      <c r="EQ230" s="104"/>
      <c r="ER230" s="104"/>
      <c r="ES230" s="104"/>
      <c r="ET230" s="104"/>
      <c r="EU230" s="104"/>
      <c r="EV230" s="104"/>
      <c r="EW230" s="104"/>
      <c r="EX230" s="104"/>
      <c r="EY230" s="104"/>
      <c r="EZ230" s="104"/>
      <c r="FA230" s="104"/>
      <c r="FB230" s="104"/>
      <c r="FC230" s="104"/>
      <c r="FD230" s="104"/>
      <c r="FE230" s="104"/>
      <c r="FF230" s="104"/>
      <c r="FG230" s="104"/>
      <c r="FH230" s="104"/>
      <c r="FI230" s="104"/>
      <c r="FJ230" s="104"/>
      <c r="FK230" s="104"/>
      <c r="FL230" s="104"/>
      <c r="FM230" s="104"/>
      <c r="FN230" s="104"/>
      <c r="FO230" s="104"/>
      <c r="FQ230" s="3"/>
      <c r="FR230" s="3"/>
      <c r="FS230" s="3"/>
      <c r="FT230" s="3"/>
      <c r="FU230" s="3"/>
      <c r="FV230" s="3"/>
      <c r="FW230" s="3"/>
      <c r="FX230" s="3"/>
      <c r="FY230" s="3"/>
      <c r="FZ230" s="3"/>
      <c r="GA230" s="3"/>
      <c r="GB230" s="3"/>
      <c r="GC230" s="3"/>
      <c r="GD230" s="3"/>
      <c r="GE230" s="3"/>
      <c r="GF230" s="3"/>
      <c r="GG230" s="3"/>
      <c r="GH230" s="3"/>
      <c r="GI230" s="3"/>
      <c r="GJ230" s="3"/>
      <c r="GK230" s="3"/>
      <c r="GL230" s="3"/>
      <c r="GM230" s="3"/>
      <c r="GN230" s="3"/>
    </row>
    <row r="231" spans="1:196" s="10" customFormat="1" x14ac:dyDescent="0.2">
      <c r="A231" s="3"/>
      <c r="B231" s="3"/>
      <c r="C231" s="104"/>
      <c r="D231" s="104"/>
      <c r="E231" s="104"/>
      <c r="F231" s="104"/>
      <c r="G231" s="104"/>
      <c r="H231" s="104"/>
      <c r="I231" s="104"/>
      <c r="J231" s="104"/>
      <c r="K231" s="104"/>
      <c r="L231" s="104"/>
      <c r="M231" s="104"/>
      <c r="N231" s="104"/>
      <c r="O231" s="104"/>
      <c r="P231" s="104"/>
      <c r="Q231" s="104"/>
      <c r="R231" s="104"/>
      <c r="S231" s="104"/>
      <c r="T231" s="104"/>
      <c r="U231" s="104"/>
      <c r="V231" s="104"/>
      <c r="W231" s="104"/>
      <c r="X231" s="104"/>
      <c r="Y231" s="104"/>
      <c r="Z231" s="104"/>
      <c r="AA231" s="104"/>
      <c r="AB231" s="104"/>
      <c r="AC231" s="104"/>
      <c r="AD231" s="104"/>
      <c r="AE231" s="104"/>
      <c r="AF231" s="104"/>
      <c r="AG231" s="104"/>
      <c r="AH231" s="104"/>
      <c r="AI231" s="104"/>
      <c r="AJ231" s="104"/>
      <c r="AK231" s="104"/>
      <c r="AL231" s="104"/>
      <c r="AM231" s="104"/>
      <c r="AN231" s="104"/>
      <c r="AO231" s="104"/>
      <c r="AP231" s="104"/>
      <c r="AQ231" s="104"/>
      <c r="AR231" s="104"/>
      <c r="AS231" s="104"/>
      <c r="AT231" s="104"/>
      <c r="AU231" s="104"/>
      <c r="AV231" s="104"/>
      <c r="AW231" s="104"/>
      <c r="AX231" s="104"/>
      <c r="AY231" s="104"/>
      <c r="AZ231" s="104"/>
      <c r="BA231" s="104"/>
      <c r="BB231" s="104"/>
      <c r="BC231" s="104"/>
      <c r="BD231" s="104"/>
      <c r="BE231" s="104"/>
      <c r="BF231" s="104"/>
      <c r="BG231" s="104"/>
      <c r="BH231" s="104"/>
      <c r="BI231" s="104"/>
      <c r="BJ231" s="104"/>
      <c r="BK231" s="104"/>
      <c r="BL231" s="104"/>
      <c r="BM231" s="104"/>
      <c r="BN231" s="104"/>
      <c r="BO231" s="104"/>
      <c r="BP231" s="104"/>
      <c r="BQ231" s="104"/>
      <c r="BR231" s="104"/>
      <c r="BS231" s="104"/>
      <c r="BT231" s="104"/>
      <c r="BU231" s="104"/>
      <c r="BV231" s="104"/>
      <c r="BW231" s="104"/>
      <c r="BX231" s="105"/>
      <c r="BY231" s="105"/>
      <c r="BZ231" s="105"/>
      <c r="CA231" s="105"/>
      <c r="CB231" s="105"/>
      <c r="CC231" s="105"/>
      <c r="CD231" s="105"/>
      <c r="CE231" s="105"/>
      <c r="CF231" s="105"/>
      <c r="CG231" s="105"/>
      <c r="CH231" s="105"/>
      <c r="CI231" s="105"/>
      <c r="CJ231" s="105"/>
      <c r="CK231" s="105"/>
      <c r="CL231" s="106"/>
      <c r="CM231" s="105"/>
      <c r="CN231" s="105"/>
      <c r="CO231" s="105"/>
      <c r="CP231" s="105"/>
      <c r="CQ231" s="105"/>
      <c r="CR231" s="105"/>
      <c r="CS231" s="105"/>
      <c r="CT231" s="104"/>
      <c r="CU231" s="104"/>
      <c r="CV231" s="104"/>
      <c r="CW231" s="104"/>
      <c r="CX231" s="104"/>
      <c r="CY231" s="104"/>
      <c r="CZ231" s="104"/>
      <c r="DA231" s="104"/>
      <c r="DB231" s="104"/>
      <c r="DC231" s="104"/>
      <c r="DD231" s="104"/>
      <c r="DE231" s="104"/>
      <c r="DF231" s="104"/>
      <c r="DG231" s="104"/>
      <c r="DH231" s="104"/>
      <c r="DI231" s="104"/>
      <c r="DJ231" s="104"/>
      <c r="DK231" s="104"/>
      <c r="DL231" s="104"/>
      <c r="DM231" s="104"/>
      <c r="DN231" s="104"/>
      <c r="DO231" s="104"/>
      <c r="DP231" s="104"/>
      <c r="DQ231" s="104"/>
      <c r="DR231" s="104"/>
      <c r="DS231" s="104"/>
      <c r="DT231" s="104"/>
      <c r="DU231" s="104"/>
      <c r="DV231" s="104"/>
      <c r="DW231" s="104"/>
      <c r="DX231" s="104"/>
      <c r="DY231" s="104"/>
      <c r="DZ231" s="104"/>
      <c r="EA231" s="104"/>
      <c r="EB231" s="104"/>
      <c r="EC231" s="104"/>
      <c r="ED231" s="104"/>
      <c r="EE231" s="104"/>
      <c r="EF231" s="104"/>
      <c r="EG231" s="104"/>
      <c r="EH231" s="104"/>
      <c r="EI231" s="104"/>
      <c r="EJ231" s="104"/>
      <c r="EK231" s="104"/>
      <c r="EL231" s="104"/>
      <c r="EM231" s="104"/>
      <c r="EN231" s="104"/>
      <c r="EO231" s="104"/>
      <c r="EP231" s="104"/>
      <c r="EQ231" s="104"/>
      <c r="ER231" s="104"/>
      <c r="ES231" s="104"/>
      <c r="ET231" s="104"/>
      <c r="EU231" s="104"/>
      <c r="EV231" s="104"/>
      <c r="EW231" s="104"/>
      <c r="EX231" s="104"/>
      <c r="EY231" s="104"/>
      <c r="EZ231" s="104"/>
      <c r="FA231" s="104"/>
      <c r="FB231" s="104"/>
      <c r="FC231" s="104"/>
      <c r="FD231" s="104"/>
      <c r="FE231" s="104"/>
      <c r="FF231" s="104"/>
      <c r="FG231" s="104"/>
      <c r="FH231" s="104"/>
      <c r="FI231" s="104"/>
      <c r="FJ231" s="104"/>
      <c r="FK231" s="104"/>
      <c r="FL231" s="104"/>
      <c r="FM231" s="104"/>
      <c r="FN231" s="104"/>
      <c r="FO231" s="104"/>
      <c r="FQ231" s="3"/>
      <c r="FR231" s="3"/>
      <c r="FS231" s="3"/>
      <c r="FT231" s="3"/>
      <c r="FU231" s="3"/>
      <c r="FV231" s="3"/>
      <c r="FW231" s="3"/>
      <c r="FX231" s="3"/>
      <c r="FY231" s="3"/>
      <c r="FZ231" s="3"/>
      <c r="GA231" s="3"/>
      <c r="GB231" s="3"/>
      <c r="GC231" s="3"/>
      <c r="GD231" s="3"/>
      <c r="GE231" s="3"/>
      <c r="GF231" s="3"/>
      <c r="GG231" s="3"/>
      <c r="GH231" s="3"/>
      <c r="GI231" s="3"/>
      <c r="GJ231" s="3"/>
      <c r="GK231" s="3"/>
      <c r="GL231" s="3"/>
      <c r="GM231" s="3"/>
      <c r="GN231" s="3"/>
    </row>
    <row r="232" spans="1:196" s="10" customFormat="1" x14ac:dyDescent="0.2">
      <c r="A232" s="3"/>
      <c r="B232" s="3"/>
      <c r="C232" s="104"/>
      <c r="D232" s="104"/>
      <c r="E232" s="104"/>
      <c r="F232" s="104"/>
      <c r="G232" s="104"/>
      <c r="H232" s="104"/>
      <c r="I232" s="104"/>
      <c r="J232" s="104"/>
      <c r="K232" s="104"/>
      <c r="L232" s="104"/>
      <c r="M232" s="104"/>
      <c r="N232" s="104"/>
      <c r="O232" s="104"/>
      <c r="P232" s="104"/>
      <c r="Q232" s="104"/>
      <c r="R232" s="104"/>
      <c r="S232" s="104"/>
      <c r="T232" s="104"/>
      <c r="U232" s="104"/>
      <c r="V232" s="104"/>
      <c r="W232" s="104"/>
      <c r="X232" s="104"/>
      <c r="Y232" s="104"/>
      <c r="Z232" s="104"/>
      <c r="AA232" s="104"/>
      <c r="AB232" s="104"/>
      <c r="AC232" s="104"/>
      <c r="AD232" s="104"/>
      <c r="AE232" s="104"/>
      <c r="AF232" s="104"/>
      <c r="AG232" s="104"/>
      <c r="AH232" s="104"/>
      <c r="AI232" s="104"/>
      <c r="AJ232" s="104"/>
      <c r="AK232" s="104"/>
      <c r="AL232" s="104"/>
      <c r="AM232" s="104"/>
      <c r="AN232" s="104"/>
      <c r="AO232" s="104"/>
      <c r="AP232" s="104"/>
      <c r="AQ232" s="104"/>
      <c r="AR232" s="104"/>
      <c r="AS232" s="104"/>
      <c r="AT232" s="104"/>
      <c r="AU232" s="104"/>
      <c r="AV232" s="104"/>
      <c r="AW232" s="104"/>
      <c r="AX232" s="104"/>
      <c r="AY232" s="104"/>
      <c r="AZ232" s="104"/>
      <c r="BA232" s="104"/>
      <c r="BB232" s="104"/>
      <c r="BC232" s="104"/>
      <c r="BD232" s="104"/>
      <c r="BE232" s="104"/>
      <c r="BF232" s="104"/>
      <c r="BG232" s="104"/>
      <c r="BH232" s="104"/>
      <c r="BI232" s="104"/>
      <c r="BJ232" s="104"/>
      <c r="BK232" s="104"/>
      <c r="BL232" s="104"/>
      <c r="BM232" s="104"/>
      <c r="BN232" s="104"/>
      <c r="BO232" s="104"/>
      <c r="BP232" s="104"/>
      <c r="BQ232" s="104"/>
      <c r="BR232" s="104"/>
      <c r="BS232" s="104"/>
      <c r="BT232" s="104"/>
      <c r="BU232" s="104"/>
      <c r="BV232" s="104"/>
      <c r="BW232" s="104"/>
      <c r="BX232" s="105"/>
      <c r="BY232" s="105"/>
      <c r="BZ232" s="105"/>
      <c r="CA232" s="105"/>
      <c r="CB232" s="105"/>
      <c r="CC232" s="105"/>
      <c r="CD232" s="105"/>
      <c r="CE232" s="105"/>
      <c r="CF232" s="105"/>
      <c r="CG232" s="105"/>
      <c r="CH232" s="105"/>
      <c r="CI232" s="105"/>
      <c r="CJ232" s="105"/>
      <c r="CK232" s="105"/>
      <c r="CL232" s="106"/>
      <c r="CM232" s="105"/>
      <c r="CN232" s="105"/>
      <c r="CO232" s="105"/>
      <c r="CP232" s="105"/>
      <c r="CQ232" s="105"/>
      <c r="CR232" s="105"/>
      <c r="CS232" s="105"/>
      <c r="CT232" s="104"/>
      <c r="CU232" s="104"/>
      <c r="CV232" s="104"/>
      <c r="CW232" s="104"/>
      <c r="CX232" s="104"/>
      <c r="CY232" s="104"/>
      <c r="CZ232" s="104"/>
      <c r="DA232" s="104"/>
      <c r="DB232" s="104"/>
      <c r="DC232" s="104"/>
      <c r="DD232" s="104"/>
      <c r="DE232" s="104"/>
      <c r="DF232" s="104"/>
      <c r="DG232" s="104"/>
      <c r="DH232" s="104"/>
      <c r="DI232" s="104"/>
      <c r="DJ232" s="104"/>
      <c r="DK232" s="104"/>
      <c r="DL232" s="104"/>
      <c r="DM232" s="104"/>
      <c r="DN232" s="104"/>
      <c r="DO232" s="104"/>
      <c r="DP232" s="104"/>
      <c r="DQ232" s="104"/>
      <c r="DR232" s="104"/>
      <c r="DS232" s="104"/>
      <c r="DT232" s="104"/>
      <c r="DU232" s="104"/>
      <c r="DV232" s="104"/>
      <c r="DW232" s="104"/>
      <c r="DX232" s="104"/>
      <c r="DY232" s="104"/>
      <c r="DZ232" s="104"/>
      <c r="EA232" s="104"/>
      <c r="EB232" s="104"/>
      <c r="EC232" s="104"/>
      <c r="ED232" s="104"/>
      <c r="EE232" s="104"/>
      <c r="EF232" s="104"/>
      <c r="EG232" s="104"/>
      <c r="EH232" s="104"/>
      <c r="EI232" s="104"/>
      <c r="EJ232" s="104"/>
      <c r="EK232" s="104"/>
      <c r="EL232" s="104"/>
      <c r="EM232" s="104"/>
      <c r="EN232" s="104"/>
      <c r="EO232" s="104"/>
      <c r="EP232" s="104"/>
      <c r="EQ232" s="104"/>
      <c r="ER232" s="104"/>
      <c r="ES232" s="104"/>
      <c r="ET232" s="104"/>
      <c r="EU232" s="104"/>
      <c r="EV232" s="104"/>
      <c r="EW232" s="104"/>
      <c r="EX232" s="104"/>
      <c r="EY232" s="104"/>
      <c r="EZ232" s="104"/>
      <c r="FA232" s="104"/>
      <c r="FB232" s="104"/>
      <c r="FC232" s="104"/>
      <c r="FD232" s="104"/>
      <c r="FE232" s="104"/>
      <c r="FF232" s="104"/>
      <c r="FG232" s="104"/>
      <c r="FH232" s="104"/>
      <c r="FI232" s="104"/>
      <c r="FJ232" s="104"/>
      <c r="FK232" s="104"/>
      <c r="FL232" s="104"/>
      <c r="FM232" s="104"/>
      <c r="FN232" s="104"/>
      <c r="FO232" s="104"/>
      <c r="FQ232" s="3"/>
      <c r="FR232" s="3"/>
      <c r="FS232" s="3"/>
      <c r="FT232" s="3"/>
      <c r="FU232" s="3"/>
      <c r="FV232" s="3"/>
      <c r="FW232" s="3"/>
      <c r="FX232" s="3"/>
      <c r="FY232" s="3"/>
      <c r="FZ232" s="3"/>
      <c r="GA232" s="3"/>
      <c r="GB232" s="3"/>
      <c r="GC232" s="3"/>
      <c r="GD232" s="3"/>
      <c r="GE232" s="3"/>
      <c r="GF232" s="3"/>
      <c r="GG232" s="3"/>
      <c r="GH232" s="3"/>
      <c r="GI232" s="3"/>
      <c r="GJ232" s="3"/>
      <c r="GK232" s="3"/>
      <c r="GL232" s="3"/>
      <c r="GM232" s="3"/>
      <c r="GN232" s="3"/>
    </row>
    <row r="233" spans="1:196" s="10" customFormat="1" x14ac:dyDescent="0.2">
      <c r="A233" s="3"/>
      <c r="B233" s="3"/>
      <c r="C233" s="104"/>
      <c r="D233" s="104"/>
      <c r="E233" s="104"/>
      <c r="F233" s="104"/>
      <c r="G233" s="104"/>
      <c r="H233" s="104"/>
      <c r="I233" s="104"/>
      <c r="J233" s="104"/>
      <c r="K233" s="104"/>
      <c r="L233" s="104"/>
      <c r="M233" s="104"/>
      <c r="N233" s="104"/>
      <c r="O233" s="104"/>
      <c r="P233" s="104"/>
      <c r="Q233" s="104"/>
      <c r="R233" s="104"/>
      <c r="S233" s="104"/>
      <c r="T233" s="104"/>
      <c r="U233" s="104"/>
      <c r="V233" s="104"/>
      <c r="W233" s="104"/>
      <c r="X233" s="104"/>
      <c r="Y233" s="104"/>
      <c r="Z233" s="104"/>
      <c r="AA233" s="104"/>
      <c r="AB233" s="104"/>
      <c r="AC233" s="104"/>
      <c r="AD233" s="104"/>
      <c r="AE233" s="104"/>
      <c r="AF233" s="104"/>
      <c r="AG233" s="104"/>
      <c r="AH233" s="104"/>
      <c r="AI233" s="104"/>
      <c r="AJ233" s="104"/>
      <c r="AK233" s="104"/>
      <c r="AL233" s="104"/>
      <c r="AM233" s="104"/>
      <c r="AN233" s="104"/>
      <c r="AO233" s="104"/>
      <c r="AP233" s="104"/>
      <c r="AQ233" s="104"/>
      <c r="AR233" s="104"/>
      <c r="AS233" s="104"/>
      <c r="AT233" s="104"/>
      <c r="AU233" s="104"/>
      <c r="AV233" s="104"/>
      <c r="AW233" s="104"/>
      <c r="AX233" s="104"/>
      <c r="AY233" s="104"/>
      <c r="AZ233" s="104"/>
      <c r="BA233" s="104"/>
      <c r="BB233" s="104"/>
      <c r="BC233" s="104"/>
      <c r="BD233" s="104"/>
      <c r="BE233" s="104"/>
      <c r="BF233" s="104"/>
      <c r="BG233" s="104"/>
      <c r="BH233" s="104"/>
      <c r="BI233" s="104"/>
      <c r="BJ233" s="104"/>
      <c r="BK233" s="104"/>
      <c r="BL233" s="104"/>
      <c r="BM233" s="104"/>
      <c r="BN233" s="104"/>
      <c r="BO233" s="104"/>
      <c r="BP233" s="104"/>
      <c r="BQ233" s="104"/>
      <c r="BR233" s="104"/>
      <c r="BS233" s="104"/>
      <c r="BT233" s="104"/>
      <c r="BU233" s="104"/>
      <c r="BV233" s="104"/>
      <c r="BW233" s="104"/>
      <c r="BX233" s="105"/>
      <c r="BY233" s="105"/>
      <c r="BZ233" s="105"/>
      <c r="CA233" s="105"/>
      <c r="CB233" s="105"/>
      <c r="CC233" s="105"/>
      <c r="CD233" s="105"/>
      <c r="CE233" s="105"/>
      <c r="CF233" s="105"/>
      <c r="CG233" s="105"/>
      <c r="CH233" s="105"/>
      <c r="CI233" s="105"/>
      <c r="CJ233" s="105"/>
      <c r="CK233" s="105"/>
      <c r="CL233" s="106"/>
      <c r="CM233" s="105"/>
      <c r="CN233" s="105"/>
      <c r="CO233" s="105"/>
      <c r="CP233" s="105"/>
      <c r="CQ233" s="105"/>
      <c r="CR233" s="105"/>
      <c r="CS233" s="105"/>
      <c r="CT233" s="104"/>
      <c r="CU233" s="104"/>
      <c r="CV233" s="104"/>
      <c r="CW233" s="104"/>
      <c r="CX233" s="104"/>
      <c r="CY233" s="104"/>
      <c r="CZ233" s="104"/>
      <c r="DA233" s="104"/>
      <c r="DB233" s="104"/>
      <c r="DC233" s="104"/>
      <c r="DD233" s="104"/>
      <c r="DE233" s="104"/>
      <c r="DF233" s="104"/>
      <c r="DG233" s="104"/>
      <c r="DH233" s="104"/>
      <c r="DI233" s="104"/>
      <c r="DJ233" s="104"/>
      <c r="DK233" s="104"/>
      <c r="DL233" s="104"/>
      <c r="DM233" s="104"/>
      <c r="DN233" s="104"/>
      <c r="DO233" s="104"/>
      <c r="DP233" s="104"/>
      <c r="DQ233" s="104"/>
      <c r="DR233" s="104"/>
      <c r="DS233" s="104"/>
      <c r="DT233" s="104"/>
      <c r="DU233" s="104"/>
      <c r="DV233" s="104"/>
      <c r="DW233" s="104"/>
      <c r="DX233" s="104"/>
      <c r="DY233" s="104"/>
      <c r="DZ233" s="104"/>
      <c r="EA233" s="104"/>
      <c r="EB233" s="104"/>
      <c r="EC233" s="104"/>
      <c r="ED233" s="104"/>
      <c r="EE233" s="104"/>
      <c r="EF233" s="104"/>
      <c r="EG233" s="104"/>
      <c r="EH233" s="104"/>
      <c r="EI233" s="104"/>
      <c r="EJ233" s="104"/>
      <c r="EK233" s="104"/>
      <c r="EL233" s="104"/>
      <c r="EM233" s="104"/>
      <c r="EN233" s="104"/>
      <c r="EO233" s="104"/>
      <c r="EP233" s="104"/>
      <c r="EQ233" s="104"/>
      <c r="ER233" s="104"/>
      <c r="ES233" s="104"/>
      <c r="ET233" s="104"/>
      <c r="EU233" s="104"/>
      <c r="EV233" s="104"/>
      <c r="EW233" s="104"/>
      <c r="EX233" s="104"/>
      <c r="EY233" s="104"/>
      <c r="EZ233" s="104"/>
      <c r="FA233" s="104"/>
      <c r="FB233" s="104"/>
      <c r="FC233" s="104"/>
      <c r="FD233" s="104"/>
      <c r="FE233" s="104"/>
      <c r="FF233" s="104"/>
      <c r="FG233" s="104"/>
      <c r="FH233" s="104"/>
      <c r="FI233" s="104"/>
      <c r="FJ233" s="104"/>
      <c r="FK233" s="104"/>
      <c r="FL233" s="104"/>
      <c r="FM233" s="104"/>
      <c r="FN233" s="104"/>
      <c r="FO233" s="104"/>
      <c r="FQ233" s="3"/>
      <c r="FR233" s="3"/>
      <c r="FS233" s="3"/>
      <c r="FT233" s="3"/>
      <c r="FU233" s="3"/>
      <c r="FV233" s="3"/>
      <c r="FW233" s="3"/>
      <c r="FX233" s="3"/>
      <c r="FY233" s="3"/>
      <c r="FZ233" s="3"/>
      <c r="GA233" s="3"/>
      <c r="GB233" s="3"/>
      <c r="GC233" s="3"/>
      <c r="GD233" s="3"/>
      <c r="GE233" s="3"/>
      <c r="GF233" s="3"/>
      <c r="GG233" s="3"/>
      <c r="GH233" s="3"/>
      <c r="GI233" s="3"/>
      <c r="GJ233" s="3"/>
      <c r="GK233" s="3"/>
      <c r="GL233" s="3"/>
      <c r="GM233" s="3"/>
      <c r="GN233" s="3"/>
    </row>
    <row r="234" spans="1:196" s="10" customFormat="1" x14ac:dyDescent="0.2">
      <c r="A234" s="3"/>
      <c r="B234" s="3"/>
      <c r="C234" s="104"/>
      <c r="D234" s="104"/>
      <c r="E234" s="104"/>
      <c r="F234" s="104"/>
      <c r="G234" s="104"/>
      <c r="H234" s="104"/>
      <c r="I234" s="104"/>
      <c r="J234" s="104"/>
      <c r="K234" s="104"/>
      <c r="L234" s="104"/>
      <c r="M234" s="104"/>
      <c r="N234" s="104"/>
      <c r="O234" s="104"/>
      <c r="P234" s="104"/>
      <c r="Q234" s="104"/>
      <c r="R234" s="104"/>
      <c r="S234" s="104"/>
      <c r="T234" s="104"/>
      <c r="U234" s="104"/>
      <c r="V234" s="104"/>
      <c r="W234" s="104"/>
      <c r="X234" s="104"/>
      <c r="Y234" s="104"/>
      <c r="Z234" s="104"/>
      <c r="AA234" s="104"/>
      <c r="AB234" s="104"/>
      <c r="AC234" s="104"/>
      <c r="AD234" s="104"/>
      <c r="AE234" s="104"/>
      <c r="AF234" s="104"/>
      <c r="AG234" s="104"/>
      <c r="AH234" s="104"/>
      <c r="AI234" s="104"/>
      <c r="AJ234" s="104"/>
      <c r="AK234" s="104"/>
      <c r="AL234" s="104"/>
      <c r="AM234" s="104"/>
      <c r="AN234" s="104"/>
      <c r="AO234" s="104"/>
      <c r="AP234" s="104"/>
      <c r="AQ234" s="104"/>
      <c r="AR234" s="104"/>
      <c r="AS234" s="104"/>
      <c r="AT234" s="104"/>
      <c r="AU234" s="104"/>
      <c r="AV234" s="104"/>
      <c r="AW234" s="104"/>
      <c r="AX234" s="104"/>
      <c r="AY234" s="104"/>
      <c r="AZ234" s="104"/>
      <c r="BA234" s="104"/>
      <c r="BB234" s="104"/>
      <c r="BC234" s="104"/>
      <c r="BD234" s="104"/>
      <c r="BE234" s="104"/>
      <c r="BF234" s="104"/>
      <c r="BG234" s="104"/>
      <c r="BH234" s="104"/>
      <c r="BI234" s="104"/>
      <c r="BJ234" s="104"/>
      <c r="BK234" s="104"/>
      <c r="BL234" s="104"/>
      <c r="BM234" s="104"/>
      <c r="BN234" s="104"/>
      <c r="BO234" s="104"/>
      <c r="BP234" s="104"/>
      <c r="BQ234" s="104"/>
      <c r="BR234" s="104"/>
      <c r="BS234" s="104"/>
      <c r="BT234" s="104"/>
      <c r="BU234" s="104"/>
      <c r="BV234" s="104"/>
      <c r="BW234" s="104"/>
      <c r="BX234" s="105"/>
      <c r="BY234" s="105"/>
      <c r="BZ234" s="105"/>
      <c r="CA234" s="105"/>
      <c r="CB234" s="105"/>
      <c r="CC234" s="105"/>
      <c r="CD234" s="105"/>
      <c r="CE234" s="105"/>
      <c r="CF234" s="105"/>
      <c r="CG234" s="105"/>
      <c r="CH234" s="105"/>
      <c r="CI234" s="105"/>
      <c r="CJ234" s="105"/>
      <c r="CK234" s="105"/>
      <c r="CL234" s="106"/>
      <c r="CM234" s="105"/>
      <c r="CN234" s="105"/>
      <c r="CO234" s="105"/>
      <c r="CP234" s="105"/>
      <c r="CQ234" s="105"/>
      <c r="CR234" s="105"/>
      <c r="CS234" s="105"/>
      <c r="CT234" s="104"/>
      <c r="CU234" s="104"/>
      <c r="CV234" s="104"/>
      <c r="CW234" s="104"/>
      <c r="CX234" s="104"/>
      <c r="CY234" s="104"/>
      <c r="CZ234" s="104"/>
      <c r="DA234" s="104"/>
      <c r="DB234" s="104"/>
      <c r="DC234" s="104"/>
      <c r="DD234" s="104"/>
      <c r="DE234" s="104"/>
      <c r="DF234" s="104"/>
      <c r="DG234" s="104"/>
      <c r="DH234" s="104"/>
      <c r="DI234" s="104"/>
      <c r="DJ234" s="104"/>
      <c r="DK234" s="104"/>
      <c r="DL234" s="104"/>
      <c r="DM234" s="104"/>
      <c r="DN234" s="104"/>
      <c r="DO234" s="104"/>
      <c r="DP234" s="104"/>
      <c r="DQ234" s="104"/>
      <c r="DR234" s="104"/>
      <c r="DS234" s="104"/>
      <c r="DT234" s="104"/>
      <c r="DU234" s="104"/>
      <c r="DV234" s="104"/>
      <c r="DW234" s="104"/>
      <c r="DX234" s="104"/>
      <c r="DY234" s="104"/>
      <c r="DZ234" s="104"/>
      <c r="EA234" s="104"/>
      <c r="EB234" s="104"/>
      <c r="EC234" s="104"/>
      <c r="ED234" s="104"/>
      <c r="EE234" s="104"/>
      <c r="EF234" s="104"/>
      <c r="EG234" s="104"/>
      <c r="EH234" s="104"/>
      <c r="EI234" s="104"/>
      <c r="EJ234" s="104"/>
      <c r="EK234" s="104"/>
      <c r="EL234" s="104"/>
      <c r="EM234" s="104"/>
      <c r="EN234" s="104"/>
      <c r="EO234" s="104"/>
      <c r="EP234" s="104"/>
      <c r="EQ234" s="104"/>
      <c r="ER234" s="104"/>
      <c r="ES234" s="104"/>
      <c r="ET234" s="104"/>
      <c r="EU234" s="104"/>
      <c r="EV234" s="104"/>
      <c r="EW234" s="104"/>
      <c r="EX234" s="104"/>
      <c r="EY234" s="104"/>
      <c r="EZ234" s="104"/>
      <c r="FA234" s="104"/>
      <c r="FB234" s="104"/>
      <c r="FC234" s="104"/>
      <c r="FD234" s="104"/>
      <c r="FE234" s="104"/>
      <c r="FF234" s="104"/>
      <c r="FG234" s="104"/>
      <c r="FH234" s="104"/>
      <c r="FI234" s="104"/>
      <c r="FJ234" s="104"/>
      <c r="FK234" s="104"/>
      <c r="FL234" s="104"/>
      <c r="FM234" s="104"/>
      <c r="FN234" s="104"/>
      <c r="FO234" s="104"/>
      <c r="FQ234" s="3"/>
      <c r="FR234" s="3"/>
      <c r="FS234" s="3"/>
      <c r="FT234" s="3"/>
      <c r="FU234" s="3"/>
      <c r="FV234" s="3"/>
      <c r="FW234" s="3"/>
      <c r="FX234" s="3"/>
      <c r="FY234" s="3"/>
      <c r="FZ234" s="3"/>
      <c r="GA234" s="3"/>
      <c r="GB234" s="3"/>
      <c r="GC234" s="3"/>
      <c r="GD234" s="3"/>
      <c r="GE234" s="3"/>
      <c r="GF234" s="3"/>
      <c r="GG234" s="3"/>
      <c r="GH234" s="3"/>
      <c r="GI234" s="3"/>
      <c r="GJ234" s="3"/>
      <c r="GK234" s="3"/>
      <c r="GL234" s="3"/>
      <c r="GM234" s="3"/>
      <c r="GN234" s="3"/>
    </row>
    <row r="235" spans="1:196" s="10" customFormat="1" x14ac:dyDescent="0.2">
      <c r="A235" s="3"/>
      <c r="B235" s="3"/>
      <c r="C235" s="104"/>
      <c r="D235" s="104"/>
      <c r="E235" s="104"/>
      <c r="F235" s="104"/>
      <c r="G235" s="104"/>
      <c r="H235" s="104"/>
      <c r="I235" s="104"/>
      <c r="J235" s="104"/>
      <c r="K235" s="104"/>
      <c r="L235" s="104"/>
      <c r="M235" s="104"/>
      <c r="N235" s="104"/>
      <c r="O235" s="104"/>
      <c r="P235" s="104"/>
      <c r="Q235" s="104"/>
      <c r="R235" s="104"/>
      <c r="S235" s="104"/>
      <c r="T235" s="104"/>
      <c r="U235" s="104"/>
      <c r="V235" s="104"/>
      <c r="W235" s="104"/>
      <c r="X235" s="104"/>
      <c r="Y235" s="104"/>
      <c r="Z235" s="104"/>
      <c r="AA235" s="104"/>
      <c r="AB235" s="104"/>
      <c r="AC235" s="104"/>
      <c r="AD235" s="104"/>
      <c r="AE235" s="104"/>
      <c r="AF235" s="104"/>
      <c r="AG235" s="104"/>
      <c r="AH235" s="104"/>
      <c r="AI235" s="104"/>
      <c r="AJ235" s="104"/>
      <c r="AK235" s="104"/>
      <c r="AL235" s="104"/>
      <c r="AM235" s="104"/>
      <c r="AN235" s="104"/>
      <c r="AO235" s="104"/>
      <c r="AP235" s="104"/>
      <c r="AQ235" s="104"/>
      <c r="AR235" s="104"/>
      <c r="AS235" s="104"/>
      <c r="AT235" s="104"/>
      <c r="AU235" s="104"/>
      <c r="AV235" s="104"/>
      <c r="AW235" s="104"/>
      <c r="AX235" s="104"/>
      <c r="AY235" s="104"/>
      <c r="AZ235" s="104"/>
      <c r="BA235" s="104"/>
      <c r="BB235" s="104"/>
      <c r="BC235" s="104"/>
      <c r="BD235" s="104"/>
      <c r="BE235" s="104"/>
      <c r="BF235" s="104"/>
      <c r="BG235" s="104"/>
      <c r="BH235" s="104"/>
      <c r="BI235" s="104"/>
      <c r="BJ235" s="104"/>
      <c r="BK235" s="104"/>
      <c r="BL235" s="104"/>
      <c r="BM235" s="104"/>
      <c r="BN235" s="104"/>
      <c r="BO235" s="104"/>
      <c r="BP235" s="104"/>
      <c r="BQ235" s="104"/>
      <c r="BR235" s="104"/>
      <c r="BS235" s="104"/>
      <c r="BT235" s="104"/>
      <c r="BU235" s="104"/>
      <c r="BV235" s="104"/>
      <c r="BW235" s="104"/>
      <c r="BX235" s="105"/>
      <c r="BY235" s="105"/>
      <c r="BZ235" s="105"/>
      <c r="CA235" s="105"/>
      <c r="CB235" s="105"/>
      <c r="CC235" s="105"/>
      <c r="CD235" s="105"/>
      <c r="CE235" s="105"/>
      <c r="CF235" s="105"/>
      <c r="CG235" s="105"/>
      <c r="CH235" s="105"/>
      <c r="CI235" s="105"/>
      <c r="CJ235" s="105"/>
      <c r="CK235" s="105"/>
      <c r="CL235" s="106"/>
      <c r="CM235" s="105"/>
      <c r="CN235" s="105"/>
      <c r="CO235" s="105"/>
      <c r="CP235" s="105"/>
      <c r="CQ235" s="105"/>
      <c r="CR235" s="105"/>
      <c r="CS235" s="105"/>
      <c r="CT235" s="104"/>
      <c r="CU235" s="104"/>
      <c r="CV235" s="104"/>
      <c r="CW235" s="104"/>
      <c r="CX235" s="104"/>
      <c r="CY235" s="104"/>
      <c r="CZ235" s="104"/>
      <c r="DA235" s="104"/>
      <c r="DB235" s="104"/>
      <c r="DC235" s="104"/>
      <c r="DD235" s="104"/>
      <c r="DE235" s="104"/>
      <c r="DF235" s="104"/>
      <c r="DG235" s="104"/>
      <c r="DH235" s="104"/>
      <c r="DI235" s="104"/>
      <c r="DJ235" s="104"/>
      <c r="DK235" s="104"/>
      <c r="DL235" s="104"/>
      <c r="DM235" s="104"/>
      <c r="DN235" s="104"/>
      <c r="DO235" s="104"/>
      <c r="DP235" s="104"/>
      <c r="DQ235" s="104"/>
      <c r="DR235" s="104"/>
      <c r="DS235" s="104"/>
      <c r="DT235" s="104"/>
      <c r="DU235" s="104"/>
      <c r="DV235" s="104"/>
      <c r="DW235" s="104"/>
      <c r="DX235" s="104"/>
      <c r="DY235" s="104"/>
      <c r="DZ235" s="104"/>
      <c r="EA235" s="104"/>
      <c r="EB235" s="104"/>
      <c r="EC235" s="104"/>
      <c r="ED235" s="104"/>
      <c r="EE235" s="104"/>
      <c r="EF235" s="104"/>
      <c r="EG235" s="104"/>
      <c r="EH235" s="104"/>
      <c r="EI235" s="104"/>
      <c r="EJ235" s="104"/>
      <c r="EK235" s="104"/>
      <c r="EL235" s="104"/>
      <c r="EM235" s="104"/>
      <c r="EN235" s="104"/>
      <c r="EO235" s="104"/>
      <c r="EP235" s="104"/>
      <c r="EQ235" s="104"/>
      <c r="ER235" s="104"/>
      <c r="ES235" s="104"/>
      <c r="ET235" s="104"/>
      <c r="EU235" s="104"/>
      <c r="EV235" s="104"/>
      <c r="EW235" s="104"/>
      <c r="EX235" s="104"/>
      <c r="EY235" s="104"/>
      <c r="EZ235" s="104"/>
      <c r="FA235" s="104"/>
      <c r="FB235" s="104"/>
      <c r="FC235" s="104"/>
      <c r="FD235" s="104"/>
      <c r="FE235" s="104"/>
      <c r="FF235" s="104"/>
      <c r="FG235" s="104"/>
      <c r="FH235" s="104"/>
      <c r="FI235" s="104"/>
      <c r="FJ235" s="104"/>
      <c r="FK235" s="104"/>
      <c r="FL235" s="104"/>
      <c r="FM235" s="104"/>
      <c r="FN235" s="104"/>
      <c r="FO235" s="104"/>
      <c r="FQ235" s="3"/>
      <c r="FR235" s="3"/>
      <c r="FS235" s="3"/>
      <c r="FT235" s="3"/>
      <c r="FU235" s="3"/>
      <c r="FV235" s="3"/>
      <c r="FW235" s="3"/>
      <c r="FX235" s="3"/>
      <c r="FY235" s="3"/>
      <c r="FZ235" s="3"/>
      <c r="GA235" s="3"/>
      <c r="GB235" s="3"/>
      <c r="GC235" s="3"/>
      <c r="GD235" s="3"/>
      <c r="GE235" s="3"/>
      <c r="GF235" s="3"/>
      <c r="GG235" s="3"/>
      <c r="GH235" s="3"/>
      <c r="GI235" s="3"/>
      <c r="GJ235" s="3"/>
      <c r="GK235" s="3"/>
      <c r="GL235" s="3"/>
      <c r="GM235" s="3"/>
      <c r="GN235" s="3"/>
    </row>
    <row r="236" spans="1:196" s="10" customFormat="1" x14ac:dyDescent="0.2">
      <c r="A236" s="3"/>
      <c r="B236" s="3"/>
      <c r="C236" s="104"/>
      <c r="D236" s="104"/>
      <c r="E236" s="104"/>
      <c r="F236" s="104"/>
      <c r="G236" s="104"/>
      <c r="H236" s="104"/>
      <c r="I236" s="104"/>
      <c r="J236" s="104"/>
      <c r="K236" s="104"/>
      <c r="L236" s="104"/>
      <c r="M236" s="104"/>
      <c r="N236" s="104"/>
      <c r="O236" s="104"/>
      <c r="P236" s="104"/>
      <c r="Q236" s="104"/>
      <c r="R236" s="104"/>
      <c r="S236" s="104"/>
      <c r="T236" s="104"/>
      <c r="U236" s="104"/>
      <c r="V236" s="104"/>
      <c r="W236" s="104"/>
      <c r="X236" s="104"/>
      <c r="Y236" s="104"/>
      <c r="Z236" s="104"/>
      <c r="AA236" s="104"/>
      <c r="AB236" s="104"/>
      <c r="AC236" s="104"/>
      <c r="AD236" s="104"/>
      <c r="AE236" s="104"/>
      <c r="AF236" s="104"/>
      <c r="AG236" s="104"/>
      <c r="AH236" s="104"/>
      <c r="AI236" s="104"/>
      <c r="AJ236" s="104"/>
      <c r="AK236" s="104"/>
      <c r="AL236" s="104"/>
      <c r="AM236" s="104"/>
      <c r="AN236" s="104"/>
      <c r="AO236" s="104"/>
      <c r="AP236" s="104"/>
      <c r="AQ236" s="104"/>
      <c r="AR236" s="104"/>
      <c r="AS236" s="104"/>
      <c r="AT236" s="104"/>
      <c r="AU236" s="104"/>
      <c r="AV236" s="104"/>
      <c r="AW236" s="104"/>
      <c r="AX236" s="104"/>
      <c r="AY236" s="104"/>
      <c r="AZ236" s="104"/>
      <c r="BA236" s="104"/>
      <c r="BB236" s="104"/>
      <c r="BC236" s="104"/>
      <c r="BD236" s="104"/>
      <c r="BE236" s="104"/>
      <c r="BF236" s="104"/>
      <c r="BG236" s="104"/>
      <c r="BH236" s="104"/>
      <c r="BI236" s="104"/>
      <c r="BJ236" s="104"/>
      <c r="BK236" s="104"/>
      <c r="BL236" s="104"/>
      <c r="BM236" s="104"/>
      <c r="BN236" s="104"/>
      <c r="BO236" s="104"/>
      <c r="BP236" s="104"/>
      <c r="BQ236" s="104"/>
      <c r="BR236" s="104"/>
      <c r="BS236" s="104"/>
      <c r="BT236" s="104"/>
      <c r="BU236" s="104"/>
      <c r="BV236" s="104"/>
      <c r="BW236" s="104"/>
      <c r="BX236" s="105"/>
      <c r="BY236" s="105"/>
      <c r="BZ236" s="105"/>
      <c r="CA236" s="105"/>
      <c r="CB236" s="105"/>
      <c r="CC236" s="105"/>
      <c r="CD236" s="105"/>
      <c r="CE236" s="105"/>
      <c r="CF236" s="105"/>
      <c r="CG236" s="105"/>
      <c r="CH236" s="105"/>
      <c r="CI236" s="105"/>
      <c r="CJ236" s="105"/>
      <c r="CK236" s="105"/>
      <c r="CL236" s="106"/>
      <c r="CM236" s="105"/>
      <c r="CN236" s="105"/>
      <c r="CO236" s="105"/>
      <c r="CP236" s="105"/>
      <c r="CQ236" s="105"/>
      <c r="CR236" s="105"/>
      <c r="CS236" s="105"/>
      <c r="CT236" s="104"/>
      <c r="CU236" s="104"/>
      <c r="CV236" s="104"/>
      <c r="CW236" s="104"/>
      <c r="CX236" s="104"/>
      <c r="CY236" s="104"/>
      <c r="CZ236" s="104"/>
      <c r="DA236" s="104"/>
      <c r="DB236" s="104"/>
      <c r="DC236" s="104"/>
      <c r="DD236" s="104"/>
      <c r="DE236" s="104"/>
      <c r="DF236" s="104"/>
      <c r="DG236" s="104"/>
      <c r="DH236" s="104"/>
      <c r="DI236" s="104"/>
      <c r="DJ236" s="104"/>
      <c r="DK236" s="104"/>
      <c r="DL236" s="104"/>
      <c r="DM236" s="104"/>
      <c r="DN236" s="104"/>
      <c r="DO236" s="104"/>
      <c r="DP236" s="104"/>
      <c r="DQ236" s="104"/>
      <c r="DR236" s="104"/>
      <c r="DS236" s="104"/>
      <c r="DT236" s="104"/>
      <c r="DU236" s="104"/>
      <c r="DV236" s="104"/>
      <c r="DW236" s="104"/>
      <c r="DX236" s="104"/>
      <c r="DY236" s="104"/>
      <c r="DZ236" s="104"/>
      <c r="EA236" s="104"/>
      <c r="EB236" s="104"/>
      <c r="EC236" s="104"/>
      <c r="ED236" s="104"/>
      <c r="EE236" s="104"/>
      <c r="EF236" s="104"/>
      <c r="EG236" s="104"/>
      <c r="EH236" s="104"/>
      <c r="EI236" s="104"/>
      <c r="EJ236" s="104"/>
      <c r="EK236" s="104"/>
      <c r="EL236" s="104"/>
      <c r="EM236" s="104"/>
      <c r="EN236" s="104"/>
      <c r="EO236" s="104"/>
      <c r="EP236" s="104"/>
      <c r="EQ236" s="104"/>
      <c r="ER236" s="104"/>
      <c r="ES236" s="104"/>
      <c r="ET236" s="104"/>
      <c r="EU236" s="104"/>
      <c r="EV236" s="104"/>
      <c r="EW236" s="104"/>
      <c r="EX236" s="104"/>
      <c r="EY236" s="104"/>
      <c r="EZ236" s="104"/>
      <c r="FA236" s="104"/>
      <c r="FB236" s="104"/>
      <c r="FC236" s="104"/>
      <c r="FD236" s="104"/>
      <c r="FE236" s="104"/>
      <c r="FF236" s="104"/>
      <c r="FG236" s="104"/>
      <c r="FH236" s="104"/>
      <c r="FI236" s="104"/>
      <c r="FJ236" s="104"/>
      <c r="FK236" s="104"/>
      <c r="FL236" s="104"/>
      <c r="FM236" s="104"/>
      <c r="FN236" s="104"/>
      <c r="FO236" s="104"/>
      <c r="FQ236" s="3"/>
      <c r="FR236" s="3"/>
      <c r="FS236" s="3"/>
      <c r="FT236" s="3"/>
      <c r="FU236" s="3"/>
      <c r="FV236" s="3"/>
      <c r="FW236" s="3"/>
      <c r="FX236" s="3"/>
      <c r="FY236" s="3"/>
      <c r="FZ236" s="3"/>
      <c r="GA236" s="3"/>
      <c r="GB236" s="3"/>
      <c r="GC236" s="3"/>
      <c r="GD236" s="3"/>
      <c r="GE236" s="3"/>
      <c r="GF236" s="3"/>
      <c r="GG236" s="3"/>
      <c r="GH236" s="3"/>
      <c r="GI236" s="3"/>
      <c r="GJ236" s="3"/>
      <c r="GK236" s="3"/>
      <c r="GL236" s="3"/>
      <c r="GM236" s="3"/>
      <c r="GN236" s="3"/>
    </row>
    <row r="237" spans="1:196" s="10" customFormat="1" x14ac:dyDescent="0.2">
      <c r="A237" s="3"/>
      <c r="B237" s="3"/>
      <c r="C237" s="104"/>
      <c r="D237" s="104"/>
      <c r="E237" s="104"/>
      <c r="F237" s="104"/>
      <c r="G237" s="104"/>
      <c r="H237" s="104"/>
      <c r="I237" s="104"/>
      <c r="J237" s="104"/>
      <c r="K237" s="104"/>
      <c r="L237" s="104"/>
      <c r="M237" s="104"/>
      <c r="N237" s="104"/>
      <c r="O237" s="104"/>
      <c r="P237" s="104"/>
      <c r="Q237" s="104"/>
      <c r="R237" s="104"/>
      <c r="S237" s="104"/>
      <c r="T237" s="104"/>
      <c r="U237" s="104"/>
      <c r="V237" s="104"/>
      <c r="W237" s="104"/>
      <c r="X237" s="104"/>
      <c r="Y237" s="104"/>
      <c r="Z237" s="104"/>
      <c r="AA237" s="104"/>
      <c r="AB237" s="104"/>
      <c r="AC237" s="104"/>
      <c r="AD237" s="104"/>
      <c r="AE237" s="104"/>
      <c r="AF237" s="104"/>
      <c r="AG237" s="104"/>
      <c r="AH237" s="104"/>
      <c r="AI237" s="104"/>
      <c r="AJ237" s="104"/>
      <c r="AK237" s="104"/>
      <c r="AL237" s="104"/>
      <c r="AM237" s="104"/>
      <c r="AN237" s="104"/>
      <c r="AO237" s="104"/>
      <c r="AP237" s="104"/>
      <c r="AQ237" s="104"/>
      <c r="AR237" s="104"/>
      <c r="AS237" s="104"/>
      <c r="AT237" s="104"/>
      <c r="AU237" s="104"/>
      <c r="AV237" s="104"/>
      <c r="AW237" s="104"/>
      <c r="AX237" s="104"/>
      <c r="AY237" s="104"/>
      <c r="AZ237" s="104"/>
      <c r="BA237" s="104"/>
      <c r="BB237" s="104"/>
      <c r="BC237" s="104"/>
      <c r="BD237" s="104"/>
      <c r="BE237" s="104"/>
      <c r="BF237" s="104"/>
      <c r="BG237" s="104"/>
      <c r="BH237" s="104"/>
      <c r="BI237" s="104"/>
      <c r="BJ237" s="104"/>
      <c r="BK237" s="104"/>
      <c r="BL237" s="104"/>
      <c r="BM237" s="104"/>
      <c r="BN237" s="104"/>
      <c r="BO237" s="104"/>
      <c r="BP237" s="104"/>
      <c r="BQ237" s="104"/>
      <c r="BR237" s="104"/>
      <c r="BS237" s="104"/>
      <c r="BT237" s="104"/>
      <c r="BU237" s="104"/>
      <c r="BV237" s="104"/>
      <c r="BW237" s="104"/>
      <c r="BX237" s="105"/>
      <c r="BY237" s="105"/>
      <c r="BZ237" s="105"/>
      <c r="CA237" s="105"/>
      <c r="CB237" s="105"/>
      <c r="CC237" s="105"/>
      <c r="CD237" s="105"/>
      <c r="CE237" s="105"/>
      <c r="CF237" s="105"/>
      <c r="CG237" s="105"/>
      <c r="CH237" s="105"/>
      <c r="CI237" s="105"/>
      <c r="CJ237" s="105"/>
      <c r="CK237" s="105"/>
      <c r="CL237" s="106"/>
      <c r="CM237" s="105"/>
      <c r="CN237" s="105"/>
      <c r="CO237" s="105"/>
      <c r="CP237" s="105"/>
      <c r="CQ237" s="105"/>
      <c r="CR237" s="105"/>
      <c r="CS237" s="105"/>
      <c r="CT237" s="104"/>
      <c r="CU237" s="104"/>
      <c r="CV237" s="104"/>
      <c r="CW237" s="104"/>
      <c r="CX237" s="104"/>
      <c r="CY237" s="104"/>
      <c r="CZ237" s="104"/>
      <c r="DA237" s="104"/>
      <c r="DB237" s="104"/>
      <c r="DC237" s="104"/>
      <c r="DD237" s="104"/>
      <c r="DE237" s="104"/>
      <c r="DF237" s="104"/>
      <c r="DG237" s="104"/>
      <c r="DH237" s="104"/>
      <c r="DI237" s="104"/>
      <c r="DJ237" s="104"/>
      <c r="DK237" s="104"/>
      <c r="DL237" s="104"/>
      <c r="DM237" s="104"/>
      <c r="DN237" s="104"/>
      <c r="DO237" s="104"/>
      <c r="DP237" s="104"/>
      <c r="DQ237" s="104"/>
      <c r="DR237" s="104"/>
      <c r="DS237" s="104"/>
      <c r="DT237" s="104"/>
      <c r="DU237" s="104"/>
      <c r="DV237" s="104"/>
      <c r="DW237" s="104"/>
      <c r="DX237" s="104"/>
      <c r="DY237" s="104"/>
      <c r="DZ237" s="104"/>
      <c r="EA237" s="104"/>
      <c r="EB237" s="104"/>
      <c r="EC237" s="104"/>
      <c r="ED237" s="104"/>
      <c r="EE237" s="104"/>
      <c r="EF237" s="104"/>
      <c r="EG237" s="104"/>
      <c r="EH237" s="104"/>
      <c r="EI237" s="104"/>
      <c r="EJ237" s="104"/>
      <c r="EK237" s="104"/>
      <c r="EL237" s="104"/>
      <c r="EM237" s="104"/>
      <c r="EN237" s="104"/>
      <c r="EO237" s="104"/>
      <c r="EP237" s="104"/>
      <c r="EQ237" s="104"/>
      <c r="ER237" s="104"/>
      <c r="ES237" s="104"/>
      <c r="ET237" s="104"/>
      <c r="EU237" s="104"/>
      <c r="EV237" s="104"/>
      <c r="EW237" s="104"/>
      <c r="EX237" s="104"/>
      <c r="EY237" s="104"/>
      <c r="EZ237" s="104"/>
      <c r="FA237" s="104"/>
      <c r="FB237" s="104"/>
      <c r="FC237" s="104"/>
      <c r="FD237" s="104"/>
      <c r="FE237" s="104"/>
      <c r="FF237" s="104"/>
      <c r="FG237" s="104"/>
      <c r="FH237" s="104"/>
      <c r="FI237" s="104"/>
      <c r="FJ237" s="104"/>
      <c r="FK237" s="104"/>
      <c r="FL237" s="104"/>
      <c r="FM237" s="104"/>
      <c r="FN237" s="104"/>
      <c r="FO237" s="104"/>
      <c r="FQ237" s="3"/>
      <c r="FR237" s="3"/>
      <c r="FS237" s="3"/>
      <c r="FT237" s="3"/>
      <c r="FU237" s="3"/>
      <c r="FV237" s="3"/>
      <c r="FW237" s="3"/>
      <c r="FX237" s="3"/>
      <c r="FY237" s="3"/>
      <c r="FZ237" s="3"/>
      <c r="GA237" s="3"/>
      <c r="GB237" s="3"/>
      <c r="GC237" s="3"/>
      <c r="GD237" s="3"/>
      <c r="GE237" s="3"/>
      <c r="GF237" s="3"/>
      <c r="GG237" s="3"/>
      <c r="GH237" s="3"/>
      <c r="GI237" s="3"/>
      <c r="GJ237" s="3"/>
      <c r="GK237" s="3"/>
      <c r="GL237" s="3"/>
      <c r="GM237" s="3"/>
      <c r="GN237" s="3"/>
    </row>
    <row r="238" spans="1:196" s="10" customFormat="1" x14ac:dyDescent="0.2">
      <c r="A238" s="3"/>
      <c r="B238" s="3"/>
      <c r="C238" s="104"/>
      <c r="D238" s="104"/>
      <c r="E238" s="104"/>
      <c r="F238" s="104"/>
      <c r="G238" s="104"/>
      <c r="H238" s="104"/>
      <c r="I238" s="104"/>
      <c r="J238" s="104"/>
      <c r="K238" s="104"/>
      <c r="L238" s="104"/>
      <c r="M238" s="104"/>
      <c r="N238" s="104"/>
      <c r="O238" s="104"/>
      <c r="P238" s="104"/>
      <c r="Q238" s="104"/>
      <c r="R238" s="104"/>
      <c r="S238" s="104"/>
      <c r="T238" s="104"/>
      <c r="U238" s="104"/>
      <c r="V238" s="104"/>
      <c r="W238" s="104"/>
      <c r="X238" s="104"/>
      <c r="Y238" s="104"/>
      <c r="Z238" s="104"/>
      <c r="AA238" s="104"/>
      <c r="AB238" s="104"/>
      <c r="AC238" s="104"/>
      <c r="AD238" s="104"/>
      <c r="AE238" s="104"/>
      <c r="AF238" s="104"/>
      <c r="AG238" s="104"/>
      <c r="AH238" s="104"/>
      <c r="AI238" s="104"/>
      <c r="AJ238" s="104"/>
      <c r="AK238" s="104"/>
      <c r="AL238" s="104"/>
      <c r="AM238" s="104"/>
      <c r="AN238" s="104"/>
      <c r="AO238" s="104"/>
      <c r="AP238" s="104"/>
      <c r="AQ238" s="104"/>
      <c r="AR238" s="104"/>
      <c r="AS238" s="104"/>
      <c r="AT238" s="104"/>
      <c r="AU238" s="104"/>
      <c r="AV238" s="104"/>
      <c r="AW238" s="104"/>
      <c r="AX238" s="104"/>
      <c r="AY238" s="104"/>
      <c r="AZ238" s="104"/>
      <c r="BA238" s="104"/>
      <c r="BB238" s="104"/>
      <c r="BC238" s="104"/>
      <c r="BD238" s="104"/>
      <c r="BE238" s="104"/>
      <c r="BF238" s="104"/>
      <c r="BG238" s="104"/>
      <c r="BH238" s="104"/>
      <c r="BI238" s="104"/>
      <c r="BJ238" s="104"/>
      <c r="BK238" s="104"/>
      <c r="BL238" s="104"/>
      <c r="BM238" s="104"/>
      <c r="BN238" s="104"/>
      <c r="BO238" s="104"/>
      <c r="BP238" s="104"/>
      <c r="BQ238" s="104"/>
      <c r="BR238" s="104"/>
      <c r="BS238" s="104"/>
      <c r="BT238" s="104"/>
      <c r="BU238" s="104"/>
      <c r="BV238" s="104"/>
      <c r="BW238" s="104"/>
      <c r="BX238" s="105"/>
      <c r="BY238" s="105"/>
      <c r="BZ238" s="105"/>
      <c r="CA238" s="105"/>
      <c r="CB238" s="105"/>
      <c r="CC238" s="105"/>
      <c r="CD238" s="105"/>
      <c r="CE238" s="105"/>
      <c r="CF238" s="105"/>
      <c r="CG238" s="105"/>
      <c r="CH238" s="105"/>
      <c r="CI238" s="105"/>
      <c r="CJ238" s="105"/>
      <c r="CK238" s="105"/>
      <c r="CL238" s="106"/>
      <c r="CM238" s="105"/>
      <c r="CN238" s="105"/>
      <c r="CO238" s="105"/>
      <c r="CP238" s="105"/>
      <c r="CQ238" s="105"/>
      <c r="CR238" s="105"/>
      <c r="CS238" s="105"/>
      <c r="CT238" s="104"/>
      <c r="CU238" s="104"/>
      <c r="CV238" s="104"/>
      <c r="CW238" s="104"/>
      <c r="CX238" s="104"/>
      <c r="CY238" s="104"/>
      <c r="CZ238" s="104"/>
      <c r="DA238" s="104"/>
      <c r="DB238" s="104"/>
      <c r="DC238" s="104"/>
      <c r="DD238" s="104"/>
      <c r="DE238" s="104"/>
      <c r="DF238" s="104"/>
      <c r="DG238" s="104"/>
      <c r="DH238" s="104"/>
      <c r="DI238" s="104"/>
      <c r="DJ238" s="104"/>
      <c r="DK238" s="104"/>
      <c r="DL238" s="104"/>
      <c r="DM238" s="104"/>
      <c r="DN238" s="104"/>
      <c r="DO238" s="104"/>
      <c r="DP238" s="104"/>
      <c r="DQ238" s="104"/>
      <c r="DR238" s="104"/>
      <c r="DS238" s="104"/>
      <c r="DT238" s="104"/>
      <c r="DU238" s="104"/>
      <c r="DV238" s="104"/>
      <c r="DW238" s="104"/>
      <c r="DX238" s="104"/>
      <c r="DY238" s="104"/>
      <c r="DZ238" s="104"/>
      <c r="EA238" s="104"/>
      <c r="EB238" s="104"/>
      <c r="EC238" s="104"/>
      <c r="ED238" s="104"/>
      <c r="EE238" s="104"/>
      <c r="EF238" s="104"/>
      <c r="EG238" s="104"/>
      <c r="EH238" s="104"/>
      <c r="EI238" s="104"/>
      <c r="EJ238" s="104"/>
      <c r="EK238" s="104"/>
      <c r="EL238" s="104"/>
      <c r="EM238" s="104"/>
      <c r="EN238" s="104"/>
      <c r="EO238" s="104"/>
      <c r="EP238" s="104"/>
      <c r="EQ238" s="104"/>
      <c r="ER238" s="104"/>
      <c r="ES238" s="104"/>
      <c r="ET238" s="104"/>
      <c r="EU238" s="104"/>
      <c r="EV238" s="104"/>
      <c r="EW238" s="104"/>
      <c r="EX238" s="104"/>
      <c r="EY238" s="104"/>
      <c r="EZ238" s="104"/>
      <c r="FA238" s="104"/>
      <c r="FB238" s="104"/>
      <c r="FC238" s="104"/>
      <c r="FD238" s="104"/>
      <c r="FE238" s="104"/>
      <c r="FF238" s="104"/>
      <c r="FG238" s="104"/>
      <c r="FH238" s="104"/>
      <c r="FI238" s="104"/>
      <c r="FJ238" s="104"/>
      <c r="FK238" s="104"/>
      <c r="FL238" s="104"/>
      <c r="FM238" s="104"/>
      <c r="FN238" s="104"/>
      <c r="FO238" s="104"/>
      <c r="FQ238" s="3"/>
      <c r="FR238" s="3"/>
      <c r="FS238" s="3"/>
      <c r="FT238" s="3"/>
      <c r="FU238" s="3"/>
      <c r="FV238" s="3"/>
      <c r="FW238" s="3"/>
      <c r="FX238" s="3"/>
      <c r="FY238" s="3"/>
      <c r="FZ238" s="3"/>
      <c r="GA238" s="3"/>
      <c r="GB238" s="3"/>
      <c r="GC238" s="3"/>
      <c r="GD238" s="3"/>
      <c r="GE238" s="3"/>
      <c r="GF238" s="3"/>
      <c r="GG238" s="3"/>
      <c r="GH238" s="3"/>
      <c r="GI238" s="3"/>
      <c r="GJ238" s="3"/>
      <c r="GK238" s="3"/>
      <c r="GL238" s="3"/>
      <c r="GM238" s="3"/>
      <c r="GN238" s="3"/>
    </row>
    <row r="239" spans="1:196" s="10" customFormat="1" x14ac:dyDescent="0.2">
      <c r="A239" s="3"/>
      <c r="B239" s="3"/>
      <c r="C239" s="104"/>
      <c r="D239" s="104"/>
      <c r="E239" s="104"/>
      <c r="F239" s="104"/>
      <c r="G239" s="104"/>
      <c r="H239" s="104"/>
      <c r="I239" s="104"/>
      <c r="J239" s="104"/>
      <c r="K239" s="104"/>
      <c r="L239" s="104"/>
      <c r="M239" s="104"/>
      <c r="N239" s="104"/>
      <c r="O239" s="104"/>
      <c r="P239" s="104"/>
      <c r="Q239" s="104"/>
      <c r="R239" s="104"/>
      <c r="S239" s="104"/>
      <c r="T239" s="104"/>
      <c r="U239" s="104"/>
      <c r="V239" s="104"/>
      <c r="W239" s="104"/>
      <c r="X239" s="104"/>
      <c r="Y239" s="104"/>
      <c r="Z239" s="104"/>
      <c r="AA239" s="104"/>
      <c r="AB239" s="104"/>
      <c r="AC239" s="104"/>
      <c r="AD239" s="104"/>
      <c r="AE239" s="104"/>
      <c r="AF239" s="104"/>
      <c r="AG239" s="104"/>
      <c r="AH239" s="104"/>
      <c r="AI239" s="104"/>
      <c r="AJ239" s="104"/>
      <c r="AK239" s="104"/>
      <c r="AL239" s="104"/>
      <c r="AM239" s="104"/>
      <c r="AN239" s="104"/>
      <c r="AO239" s="104"/>
      <c r="AP239" s="104"/>
      <c r="AQ239" s="104"/>
      <c r="AR239" s="104"/>
      <c r="AS239" s="104"/>
      <c r="AT239" s="104"/>
      <c r="AU239" s="104"/>
      <c r="AV239" s="104"/>
      <c r="AW239" s="104"/>
      <c r="AX239" s="104"/>
      <c r="AY239" s="104"/>
      <c r="AZ239" s="104"/>
      <c r="BA239" s="104"/>
      <c r="BB239" s="104"/>
      <c r="BC239" s="104"/>
      <c r="BD239" s="104"/>
      <c r="BE239" s="104"/>
      <c r="BF239" s="104"/>
      <c r="BG239" s="104"/>
      <c r="BH239" s="104"/>
      <c r="BI239" s="104"/>
      <c r="BJ239" s="104"/>
      <c r="BK239" s="104"/>
      <c r="BL239" s="104"/>
      <c r="BM239" s="104"/>
      <c r="BN239" s="104"/>
      <c r="BO239" s="104"/>
      <c r="BP239" s="104"/>
      <c r="BQ239" s="104"/>
      <c r="BR239" s="104"/>
      <c r="BS239" s="104"/>
      <c r="BT239" s="104"/>
      <c r="BU239" s="104"/>
      <c r="BV239" s="104"/>
      <c r="BW239" s="104"/>
      <c r="BX239" s="105"/>
      <c r="BY239" s="105"/>
      <c r="BZ239" s="105"/>
      <c r="CA239" s="105"/>
      <c r="CB239" s="105"/>
      <c r="CC239" s="105"/>
      <c r="CD239" s="105"/>
      <c r="CE239" s="105"/>
      <c r="CF239" s="105"/>
      <c r="CG239" s="105"/>
      <c r="CH239" s="105"/>
      <c r="CI239" s="105"/>
      <c r="CJ239" s="105"/>
      <c r="CK239" s="105"/>
      <c r="CL239" s="106"/>
      <c r="CM239" s="105"/>
      <c r="CN239" s="105"/>
      <c r="CO239" s="105"/>
      <c r="CP239" s="105"/>
      <c r="CQ239" s="105"/>
      <c r="CR239" s="105"/>
      <c r="CS239" s="105"/>
      <c r="CT239" s="104"/>
      <c r="CU239" s="104"/>
      <c r="CV239" s="104"/>
      <c r="CW239" s="104"/>
      <c r="CX239" s="104"/>
      <c r="CY239" s="104"/>
      <c r="CZ239" s="104"/>
      <c r="DA239" s="104"/>
      <c r="DB239" s="104"/>
      <c r="DC239" s="104"/>
      <c r="DD239" s="104"/>
      <c r="DE239" s="104"/>
      <c r="DF239" s="104"/>
      <c r="DG239" s="104"/>
      <c r="DH239" s="104"/>
      <c r="DI239" s="104"/>
      <c r="DJ239" s="104"/>
      <c r="DK239" s="104"/>
      <c r="DL239" s="104"/>
      <c r="DM239" s="104"/>
      <c r="DN239" s="104"/>
      <c r="DO239" s="104"/>
      <c r="DP239" s="104"/>
      <c r="DQ239" s="104"/>
      <c r="DR239" s="104"/>
      <c r="DS239" s="104"/>
      <c r="DT239" s="104"/>
      <c r="DU239" s="104"/>
      <c r="DV239" s="104"/>
      <c r="DW239" s="104"/>
      <c r="DX239" s="104"/>
      <c r="DY239" s="104"/>
      <c r="DZ239" s="104"/>
      <c r="EA239" s="104"/>
      <c r="EB239" s="104"/>
      <c r="EC239" s="104"/>
      <c r="ED239" s="104"/>
      <c r="EE239" s="104"/>
      <c r="EF239" s="104"/>
      <c r="EG239" s="104"/>
      <c r="EH239" s="104"/>
      <c r="EI239" s="104"/>
      <c r="EJ239" s="104"/>
      <c r="EK239" s="104"/>
      <c r="EL239" s="104"/>
      <c r="EM239" s="104"/>
      <c r="EN239" s="104"/>
      <c r="EO239" s="104"/>
      <c r="EP239" s="104"/>
      <c r="EQ239" s="104"/>
      <c r="ER239" s="104"/>
      <c r="ES239" s="104"/>
      <c r="ET239" s="104"/>
      <c r="EU239" s="104"/>
      <c r="EV239" s="104"/>
      <c r="EW239" s="104"/>
      <c r="EX239" s="104"/>
      <c r="EY239" s="104"/>
      <c r="EZ239" s="104"/>
      <c r="FA239" s="104"/>
      <c r="FB239" s="104"/>
      <c r="FC239" s="104"/>
      <c r="FD239" s="104"/>
      <c r="FE239" s="104"/>
      <c r="FF239" s="104"/>
      <c r="FG239" s="104"/>
      <c r="FH239" s="104"/>
      <c r="FI239" s="104"/>
      <c r="FJ239" s="104"/>
      <c r="FK239" s="104"/>
      <c r="FL239" s="104"/>
      <c r="FM239" s="104"/>
      <c r="FN239" s="104"/>
      <c r="FO239" s="104"/>
      <c r="FQ239" s="3"/>
      <c r="FR239" s="3"/>
      <c r="FS239" s="3"/>
      <c r="FT239" s="3"/>
      <c r="FU239" s="3"/>
      <c r="FV239" s="3"/>
      <c r="FW239" s="3"/>
      <c r="FX239" s="3"/>
      <c r="FY239" s="3"/>
      <c r="FZ239" s="3"/>
      <c r="GA239" s="3"/>
      <c r="GB239" s="3"/>
      <c r="GC239" s="3"/>
      <c r="GD239" s="3"/>
      <c r="GE239" s="3"/>
      <c r="GF239" s="3"/>
      <c r="GG239" s="3"/>
      <c r="GH239" s="3"/>
      <c r="GI239" s="3"/>
      <c r="GJ239" s="3"/>
      <c r="GK239" s="3"/>
      <c r="GL239" s="3"/>
      <c r="GM239" s="3"/>
      <c r="GN239" s="3"/>
    </row>
    <row r="240" spans="1:196" s="10" customFormat="1" x14ac:dyDescent="0.2">
      <c r="A240" s="3"/>
      <c r="B240" s="3"/>
      <c r="C240" s="104"/>
      <c r="D240" s="104"/>
      <c r="E240" s="104"/>
      <c r="F240" s="104"/>
      <c r="G240" s="104"/>
      <c r="H240" s="104"/>
      <c r="I240" s="104"/>
      <c r="J240" s="104"/>
      <c r="K240" s="104"/>
      <c r="L240" s="104"/>
      <c r="M240" s="104"/>
      <c r="N240" s="104"/>
      <c r="O240" s="104"/>
      <c r="P240" s="104"/>
      <c r="Q240" s="104"/>
      <c r="R240" s="104"/>
      <c r="S240" s="104"/>
      <c r="T240" s="104"/>
      <c r="U240" s="104"/>
      <c r="V240" s="104"/>
      <c r="W240" s="104"/>
      <c r="X240" s="104"/>
      <c r="Y240" s="104"/>
      <c r="Z240" s="104"/>
      <c r="AA240" s="104"/>
      <c r="AB240" s="104"/>
      <c r="AC240" s="104"/>
      <c r="AD240" s="104"/>
      <c r="AE240" s="104"/>
      <c r="AF240" s="104"/>
      <c r="AG240" s="104"/>
      <c r="AH240" s="104"/>
      <c r="AI240" s="104"/>
      <c r="AJ240" s="104"/>
      <c r="AK240" s="104"/>
      <c r="AL240" s="104"/>
      <c r="AM240" s="104"/>
      <c r="AN240" s="104"/>
      <c r="AO240" s="104"/>
      <c r="AP240" s="104"/>
      <c r="AQ240" s="104"/>
      <c r="AR240" s="104"/>
      <c r="AS240" s="104"/>
      <c r="AT240" s="104"/>
      <c r="AU240" s="104"/>
      <c r="AV240" s="104"/>
      <c r="AW240" s="104"/>
      <c r="AX240" s="104"/>
      <c r="AY240" s="104"/>
      <c r="AZ240" s="104"/>
      <c r="BA240" s="104"/>
      <c r="BB240" s="104"/>
      <c r="BC240" s="104"/>
      <c r="BD240" s="104"/>
      <c r="BE240" s="104"/>
      <c r="BF240" s="104"/>
      <c r="BG240" s="104"/>
      <c r="BH240" s="104"/>
      <c r="BI240" s="104"/>
      <c r="BJ240" s="104"/>
      <c r="BK240" s="104"/>
      <c r="BL240" s="104"/>
      <c r="BM240" s="104"/>
      <c r="BN240" s="104"/>
      <c r="BO240" s="104"/>
      <c r="BP240" s="104"/>
      <c r="BQ240" s="104"/>
      <c r="BR240" s="104"/>
      <c r="BS240" s="104"/>
      <c r="BT240" s="104"/>
      <c r="BU240" s="104"/>
      <c r="BV240" s="104"/>
      <c r="BW240" s="104"/>
      <c r="BX240" s="105"/>
      <c r="BY240" s="105"/>
      <c r="BZ240" s="105"/>
      <c r="CA240" s="105"/>
      <c r="CB240" s="105"/>
      <c r="CC240" s="105"/>
      <c r="CD240" s="105"/>
      <c r="CE240" s="105"/>
      <c r="CF240" s="105"/>
      <c r="CG240" s="105"/>
      <c r="CH240" s="105"/>
      <c r="CI240" s="105"/>
      <c r="CJ240" s="105"/>
      <c r="CK240" s="105"/>
      <c r="CL240" s="106"/>
      <c r="CM240" s="105"/>
      <c r="CN240" s="105"/>
      <c r="CO240" s="105"/>
      <c r="CP240" s="105"/>
      <c r="CQ240" s="105"/>
      <c r="CR240" s="105"/>
      <c r="CS240" s="105"/>
      <c r="CT240" s="104"/>
      <c r="CU240" s="104"/>
      <c r="CV240" s="104"/>
      <c r="CW240" s="104"/>
      <c r="CX240" s="104"/>
      <c r="CY240" s="104"/>
      <c r="CZ240" s="104"/>
      <c r="DA240" s="104"/>
      <c r="DB240" s="104"/>
      <c r="DC240" s="104"/>
      <c r="DD240" s="104"/>
      <c r="DE240" s="104"/>
      <c r="DF240" s="104"/>
      <c r="DG240" s="104"/>
      <c r="DH240" s="104"/>
      <c r="DI240" s="104"/>
      <c r="DJ240" s="104"/>
      <c r="DK240" s="104"/>
      <c r="DL240" s="104"/>
      <c r="DM240" s="104"/>
      <c r="DN240" s="104"/>
      <c r="DO240" s="104"/>
      <c r="DP240" s="104"/>
      <c r="DQ240" s="104"/>
      <c r="DR240" s="104"/>
      <c r="DS240" s="104"/>
      <c r="DT240" s="104"/>
      <c r="DU240" s="104"/>
      <c r="DV240" s="104"/>
      <c r="DW240" s="104"/>
      <c r="DX240" s="104"/>
      <c r="DY240" s="104"/>
      <c r="DZ240" s="104"/>
      <c r="EA240" s="104"/>
      <c r="EB240" s="104"/>
      <c r="EC240" s="104"/>
      <c r="ED240" s="104"/>
      <c r="EE240" s="104"/>
      <c r="EF240" s="104"/>
      <c r="EG240" s="104"/>
      <c r="EH240" s="104"/>
      <c r="EI240" s="104"/>
      <c r="EJ240" s="104"/>
      <c r="EK240" s="104"/>
      <c r="EL240" s="104"/>
      <c r="EM240" s="104"/>
      <c r="EN240" s="104"/>
      <c r="EO240" s="104"/>
      <c r="EP240" s="104"/>
      <c r="EQ240" s="104"/>
      <c r="ER240" s="104"/>
      <c r="ES240" s="104"/>
      <c r="ET240" s="104"/>
      <c r="EU240" s="104"/>
      <c r="EV240" s="104"/>
      <c r="EW240" s="104"/>
      <c r="EX240" s="104"/>
      <c r="EY240" s="104"/>
      <c r="EZ240" s="104"/>
      <c r="FA240" s="104"/>
      <c r="FB240" s="104"/>
      <c r="FC240" s="104"/>
      <c r="FD240" s="104"/>
      <c r="FE240" s="104"/>
      <c r="FF240" s="104"/>
      <c r="FG240" s="104"/>
      <c r="FH240" s="104"/>
      <c r="FI240" s="104"/>
      <c r="FJ240" s="104"/>
      <c r="FK240" s="104"/>
      <c r="FL240" s="104"/>
      <c r="FM240" s="104"/>
      <c r="FN240" s="104"/>
      <c r="FO240" s="104"/>
      <c r="FQ240" s="3"/>
      <c r="FR240" s="3"/>
      <c r="FS240" s="3"/>
      <c r="FT240" s="3"/>
      <c r="FU240" s="3"/>
      <c r="FV240" s="3"/>
      <c r="FW240" s="3"/>
      <c r="FX240" s="3"/>
      <c r="FY240" s="3"/>
      <c r="FZ240" s="3"/>
      <c r="GA240" s="3"/>
      <c r="GB240" s="3"/>
      <c r="GC240" s="3"/>
      <c r="GD240" s="3"/>
      <c r="GE240" s="3"/>
      <c r="GF240" s="3"/>
      <c r="GG240" s="3"/>
      <c r="GH240" s="3"/>
      <c r="GI240" s="3"/>
      <c r="GJ240" s="3"/>
      <c r="GK240" s="3"/>
      <c r="GL240" s="3"/>
      <c r="GM240" s="3"/>
      <c r="GN240" s="3"/>
    </row>
    <row r="241" spans="1:196" s="10" customFormat="1" x14ac:dyDescent="0.2">
      <c r="A241" s="3"/>
      <c r="B241" s="3"/>
      <c r="C241" s="104"/>
      <c r="D241" s="104"/>
      <c r="E241" s="104"/>
      <c r="F241" s="104"/>
      <c r="G241" s="104"/>
      <c r="H241" s="104"/>
      <c r="I241" s="104"/>
      <c r="J241" s="104"/>
      <c r="K241" s="104"/>
      <c r="L241" s="104"/>
      <c r="M241" s="104"/>
      <c r="N241" s="104"/>
      <c r="O241" s="104"/>
      <c r="P241" s="104"/>
      <c r="Q241" s="104"/>
      <c r="R241" s="104"/>
      <c r="S241" s="104"/>
      <c r="T241" s="104"/>
      <c r="U241" s="104"/>
      <c r="V241" s="104"/>
      <c r="W241" s="104"/>
      <c r="X241" s="104"/>
      <c r="Y241" s="104"/>
      <c r="Z241" s="104"/>
      <c r="AA241" s="104"/>
      <c r="AB241" s="104"/>
      <c r="AC241" s="104"/>
      <c r="AD241" s="104"/>
      <c r="AE241" s="104"/>
      <c r="AF241" s="104"/>
      <c r="AG241" s="104"/>
      <c r="AH241" s="104"/>
      <c r="AI241" s="104"/>
      <c r="AJ241" s="104"/>
      <c r="AK241" s="104"/>
      <c r="AL241" s="104"/>
      <c r="AM241" s="104"/>
      <c r="AN241" s="104"/>
      <c r="AO241" s="104"/>
      <c r="AP241" s="104"/>
      <c r="AQ241" s="104"/>
      <c r="AR241" s="104"/>
      <c r="AS241" s="104"/>
      <c r="AT241" s="104"/>
      <c r="AU241" s="104"/>
      <c r="AV241" s="104"/>
      <c r="AW241" s="104"/>
      <c r="AX241" s="104"/>
      <c r="AY241" s="104"/>
      <c r="AZ241" s="104"/>
      <c r="BA241" s="104"/>
      <c r="BB241" s="104"/>
      <c r="BC241" s="104"/>
      <c r="BD241" s="104"/>
      <c r="BE241" s="104"/>
      <c r="BF241" s="104"/>
      <c r="BG241" s="104"/>
      <c r="BH241" s="104"/>
      <c r="BI241" s="104"/>
      <c r="BJ241" s="104"/>
      <c r="BK241" s="104"/>
      <c r="BL241" s="104"/>
      <c r="BM241" s="104"/>
      <c r="BN241" s="104"/>
      <c r="BO241" s="104"/>
      <c r="BP241" s="104"/>
      <c r="BQ241" s="104"/>
      <c r="BR241" s="104"/>
      <c r="BS241" s="104"/>
      <c r="BT241" s="104"/>
      <c r="BU241" s="104"/>
      <c r="BV241" s="104"/>
      <c r="BW241" s="104"/>
      <c r="BX241" s="105"/>
      <c r="BY241" s="105"/>
      <c r="BZ241" s="105"/>
      <c r="CA241" s="105"/>
      <c r="CB241" s="105"/>
      <c r="CC241" s="105"/>
      <c r="CD241" s="105"/>
      <c r="CE241" s="105"/>
      <c r="CF241" s="105"/>
      <c r="CG241" s="105"/>
      <c r="CH241" s="105"/>
      <c r="CI241" s="105"/>
      <c r="CJ241" s="105"/>
      <c r="CK241" s="105"/>
      <c r="CL241" s="106"/>
      <c r="CM241" s="105"/>
      <c r="CN241" s="105"/>
      <c r="CO241" s="105"/>
      <c r="CP241" s="105"/>
      <c r="CQ241" s="105"/>
      <c r="CR241" s="105"/>
      <c r="CS241" s="105"/>
      <c r="CT241" s="104"/>
      <c r="CU241" s="104"/>
      <c r="CV241" s="104"/>
      <c r="CW241" s="104"/>
      <c r="CX241" s="104"/>
      <c r="CY241" s="104"/>
      <c r="CZ241" s="104"/>
      <c r="DA241" s="104"/>
      <c r="DB241" s="104"/>
      <c r="DC241" s="104"/>
      <c r="DD241" s="104"/>
      <c r="DE241" s="104"/>
      <c r="DF241" s="104"/>
      <c r="DG241" s="104"/>
      <c r="DH241" s="104"/>
      <c r="DI241" s="104"/>
      <c r="DJ241" s="104"/>
      <c r="DK241" s="104"/>
      <c r="DL241" s="104"/>
      <c r="DM241" s="104"/>
      <c r="DN241" s="104"/>
      <c r="DO241" s="104"/>
      <c r="DP241" s="104"/>
      <c r="DQ241" s="104"/>
      <c r="DR241" s="104"/>
      <c r="DS241" s="104"/>
      <c r="DT241" s="104"/>
      <c r="DU241" s="104"/>
      <c r="DV241" s="104"/>
      <c r="DW241" s="104"/>
      <c r="DX241" s="104"/>
      <c r="DY241" s="104"/>
      <c r="DZ241" s="104"/>
      <c r="EA241" s="104"/>
      <c r="EB241" s="104"/>
      <c r="EC241" s="104"/>
      <c r="ED241" s="104"/>
      <c r="EE241" s="104"/>
      <c r="EF241" s="104"/>
      <c r="EG241" s="104"/>
      <c r="EH241" s="104"/>
      <c r="EI241" s="104"/>
      <c r="EJ241" s="104"/>
      <c r="EK241" s="104"/>
      <c r="EL241" s="104"/>
      <c r="EM241" s="104"/>
      <c r="EN241" s="104"/>
      <c r="EO241" s="104"/>
      <c r="EP241" s="104"/>
      <c r="EQ241" s="104"/>
      <c r="ER241" s="104"/>
      <c r="ES241" s="104"/>
      <c r="ET241" s="104"/>
      <c r="EU241" s="104"/>
      <c r="EV241" s="104"/>
      <c r="EW241" s="104"/>
      <c r="EX241" s="104"/>
      <c r="EY241" s="104"/>
      <c r="EZ241" s="104"/>
      <c r="FA241" s="104"/>
      <c r="FB241" s="104"/>
      <c r="FC241" s="104"/>
      <c r="FD241" s="104"/>
      <c r="FE241" s="104"/>
      <c r="FF241" s="104"/>
      <c r="FG241" s="104"/>
      <c r="FH241" s="104"/>
      <c r="FI241" s="104"/>
      <c r="FJ241" s="104"/>
      <c r="FK241" s="104"/>
      <c r="FL241" s="104"/>
      <c r="FM241" s="104"/>
      <c r="FN241" s="104"/>
      <c r="FO241" s="104"/>
      <c r="FQ241" s="3"/>
      <c r="FR241" s="3"/>
      <c r="FS241" s="3"/>
      <c r="FT241" s="3"/>
      <c r="FU241" s="3"/>
      <c r="FV241" s="3"/>
      <c r="FW241" s="3"/>
      <c r="FX241" s="3"/>
      <c r="FY241" s="3"/>
      <c r="FZ241" s="3"/>
      <c r="GA241" s="3"/>
      <c r="GB241" s="3"/>
      <c r="GC241" s="3"/>
      <c r="GD241" s="3"/>
      <c r="GE241" s="3"/>
      <c r="GF241" s="3"/>
      <c r="GG241" s="3"/>
      <c r="GH241" s="3"/>
      <c r="GI241" s="3"/>
      <c r="GJ241" s="3"/>
      <c r="GK241" s="3"/>
      <c r="GL241" s="3"/>
      <c r="GM241" s="3"/>
      <c r="GN241" s="3"/>
    </row>
    <row r="242" spans="1:196" s="10" customFormat="1" x14ac:dyDescent="0.2">
      <c r="A242" s="3"/>
      <c r="B242" s="3"/>
      <c r="C242" s="104"/>
      <c r="D242" s="104"/>
      <c r="E242" s="104"/>
      <c r="F242" s="104"/>
      <c r="G242" s="104"/>
      <c r="H242" s="104"/>
      <c r="I242" s="104"/>
      <c r="J242" s="104"/>
      <c r="K242" s="104"/>
      <c r="L242" s="104"/>
      <c r="M242" s="104"/>
      <c r="N242" s="104"/>
      <c r="O242" s="104"/>
      <c r="P242" s="104"/>
      <c r="Q242" s="104"/>
      <c r="R242" s="104"/>
      <c r="S242" s="104"/>
      <c r="T242" s="104"/>
      <c r="U242" s="104"/>
      <c r="V242" s="104"/>
      <c r="W242" s="104"/>
      <c r="X242" s="104"/>
      <c r="Y242" s="104"/>
      <c r="Z242" s="104"/>
      <c r="AA242" s="104"/>
      <c r="AB242" s="104"/>
      <c r="AC242" s="104"/>
      <c r="AD242" s="104"/>
      <c r="AE242" s="104"/>
      <c r="AF242" s="104"/>
      <c r="AG242" s="104"/>
      <c r="AH242" s="104"/>
      <c r="AI242" s="104"/>
      <c r="AJ242" s="104"/>
      <c r="AK242" s="104"/>
      <c r="AL242" s="104"/>
      <c r="AM242" s="104"/>
      <c r="AN242" s="104"/>
      <c r="AO242" s="104"/>
      <c r="AP242" s="104"/>
      <c r="AQ242" s="104"/>
      <c r="AR242" s="104"/>
      <c r="AS242" s="104"/>
      <c r="AT242" s="104"/>
      <c r="AU242" s="104"/>
      <c r="AV242" s="104"/>
      <c r="AW242" s="104"/>
      <c r="AX242" s="104"/>
      <c r="AY242" s="104"/>
      <c r="AZ242" s="104"/>
      <c r="BA242" s="104"/>
      <c r="BB242" s="104"/>
      <c r="BC242" s="104"/>
      <c r="BD242" s="104"/>
      <c r="BE242" s="104"/>
      <c r="BF242" s="104"/>
      <c r="BG242" s="104"/>
      <c r="BH242" s="104"/>
      <c r="BI242" s="104"/>
      <c r="BJ242" s="104"/>
      <c r="BK242" s="104"/>
      <c r="BL242" s="104"/>
      <c r="BM242" s="104"/>
      <c r="BN242" s="104"/>
      <c r="BO242" s="104"/>
      <c r="BP242" s="104"/>
      <c r="BQ242" s="104"/>
      <c r="BR242" s="104"/>
      <c r="BS242" s="104"/>
      <c r="BT242" s="104"/>
      <c r="BU242" s="104"/>
      <c r="BV242" s="104"/>
      <c r="BW242" s="104"/>
      <c r="BX242" s="105"/>
      <c r="BY242" s="105"/>
      <c r="BZ242" s="105"/>
      <c r="CA242" s="105"/>
      <c r="CB242" s="105"/>
      <c r="CC242" s="105"/>
      <c r="CD242" s="105"/>
      <c r="CE242" s="105"/>
      <c r="CF242" s="105"/>
      <c r="CG242" s="105"/>
      <c r="CH242" s="105"/>
      <c r="CI242" s="105"/>
      <c r="CJ242" s="105"/>
      <c r="CK242" s="105"/>
      <c r="CL242" s="106"/>
      <c r="CM242" s="105"/>
      <c r="CN242" s="105"/>
      <c r="CO242" s="105"/>
      <c r="CP242" s="105"/>
      <c r="CQ242" s="105"/>
      <c r="CR242" s="105"/>
      <c r="CS242" s="105"/>
      <c r="CT242" s="104"/>
      <c r="CU242" s="104"/>
      <c r="CV242" s="104"/>
      <c r="CW242" s="104"/>
      <c r="CX242" s="104"/>
      <c r="CY242" s="104"/>
      <c r="CZ242" s="104"/>
      <c r="DA242" s="104"/>
      <c r="DB242" s="104"/>
      <c r="DC242" s="104"/>
      <c r="DD242" s="104"/>
      <c r="DE242" s="104"/>
      <c r="DF242" s="104"/>
      <c r="DG242" s="104"/>
      <c r="DH242" s="104"/>
      <c r="DI242" s="104"/>
      <c r="DJ242" s="104"/>
      <c r="DK242" s="104"/>
      <c r="DL242" s="104"/>
      <c r="DM242" s="104"/>
      <c r="DN242" s="104"/>
      <c r="DO242" s="104"/>
      <c r="DP242" s="104"/>
      <c r="DQ242" s="104"/>
      <c r="DR242" s="104"/>
      <c r="DS242" s="104"/>
      <c r="DT242" s="104"/>
      <c r="DU242" s="104"/>
      <c r="DV242" s="104"/>
      <c r="DW242" s="104"/>
      <c r="DX242" s="104"/>
      <c r="DY242" s="104"/>
      <c r="DZ242" s="104"/>
      <c r="EA242" s="104"/>
      <c r="EB242" s="104"/>
      <c r="EC242" s="104"/>
      <c r="ED242" s="104"/>
      <c r="EE242" s="104"/>
      <c r="EF242" s="104"/>
      <c r="EG242" s="104"/>
      <c r="EH242" s="104"/>
      <c r="EI242" s="104"/>
      <c r="EJ242" s="104"/>
      <c r="EK242" s="104"/>
      <c r="EL242" s="104"/>
      <c r="EM242" s="104"/>
      <c r="EN242" s="104"/>
      <c r="EO242" s="104"/>
      <c r="EP242" s="104"/>
      <c r="EQ242" s="104"/>
      <c r="ER242" s="104"/>
      <c r="ES242" s="104"/>
      <c r="ET242" s="104"/>
      <c r="EU242" s="104"/>
      <c r="EV242" s="104"/>
      <c r="EW242" s="104"/>
      <c r="EX242" s="104"/>
      <c r="EY242" s="104"/>
      <c r="EZ242" s="104"/>
      <c r="FA242" s="104"/>
      <c r="FB242" s="104"/>
      <c r="FC242" s="104"/>
      <c r="FD242" s="104"/>
      <c r="FE242" s="104"/>
      <c r="FF242" s="104"/>
      <c r="FG242" s="104"/>
      <c r="FH242" s="104"/>
      <c r="FI242" s="104"/>
      <c r="FJ242" s="104"/>
      <c r="FK242" s="104"/>
      <c r="FL242" s="104"/>
      <c r="FM242" s="104"/>
      <c r="FN242" s="104"/>
      <c r="FO242" s="104"/>
      <c r="FQ242" s="3"/>
      <c r="FR242" s="3"/>
      <c r="FS242" s="3"/>
      <c r="FT242" s="3"/>
      <c r="FU242" s="3"/>
      <c r="FV242" s="3"/>
      <c r="FW242" s="3"/>
      <c r="FX242" s="3"/>
      <c r="FY242" s="3"/>
      <c r="FZ242" s="3"/>
      <c r="GA242" s="3"/>
      <c r="GB242" s="3"/>
      <c r="GC242" s="3"/>
      <c r="GD242" s="3"/>
      <c r="GE242" s="3"/>
      <c r="GF242" s="3"/>
      <c r="GG242" s="3"/>
      <c r="GH242" s="3"/>
      <c r="GI242" s="3"/>
      <c r="GJ242" s="3"/>
      <c r="GK242" s="3"/>
      <c r="GL242" s="3"/>
      <c r="GM242" s="3"/>
      <c r="GN242" s="3"/>
    </row>
    <row r="243" spans="1:196" s="10" customFormat="1" x14ac:dyDescent="0.2">
      <c r="A243" s="3"/>
      <c r="B243" s="3"/>
      <c r="C243" s="104"/>
      <c r="D243" s="104"/>
      <c r="E243" s="104"/>
      <c r="F243" s="104"/>
      <c r="G243" s="104"/>
      <c r="H243" s="104"/>
      <c r="I243" s="104"/>
      <c r="J243" s="104"/>
      <c r="K243" s="104"/>
      <c r="L243" s="104"/>
      <c r="M243" s="104"/>
      <c r="N243" s="104"/>
      <c r="O243" s="104"/>
      <c r="P243" s="104"/>
      <c r="Q243" s="104"/>
      <c r="R243" s="104"/>
      <c r="S243" s="104"/>
      <c r="T243" s="104"/>
      <c r="U243" s="104"/>
      <c r="V243" s="104"/>
      <c r="W243" s="104"/>
      <c r="X243" s="104"/>
      <c r="Y243" s="104"/>
      <c r="Z243" s="104"/>
      <c r="AA243" s="104"/>
      <c r="AB243" s="104"/>
      <c r="AC243" s="104"/>
      <c r="AD243" s="104"/>
      <c r="AE243" s="104"/>
      <c r="AF243" s="104"/>
      <c r="AG243" s="104"/>
      <c r="AH243" s="104"/>
      <c r="AI243" s="104"/>
      <c r="AJ243" s="104"/>
      <c r="AK243" s="104"/>
      <c r="AL243" s="104"/>
      <c r="AM243" s="104"/>
      <c r="AN243" s="104"/>
      <c r="AO243" s="104"/>
      <c r="AP243" s="104"/>
      <c r="AQ243" s="104"/>
      <c r="AR243" s="104"/>
      <c r="AS243" s="104"/>
      <c r="AT243" s="104"/>
      <c r="AU243" s="104"/>
      <c r="AV243" s="104"/>
      <c r="AW243" s="104"/>
      <c r="AX243" s="104"/>
      <c r="AY243" s="104"/>
      <c r="AZ243" s="104"/>
      <c r="BA243" s="104"/>
      <c r="BB243" s="104"/>
      <c r="BC243" s="104"/>
      <c r="BD243" s="104"/>
      <c r="BE243" s="104"/>
      <c r="BF243" s="104"/>
      <c r="BG243" s="104"/>
      <c r="BH243" s="104"/>
      <c r="BI243" s="104"/>
      <c r="BJ243" s="104"/>
      <c r="BK243" s="104"/>
      <c r="BL243" s="104"/>
      <c r="BM243" s="104"/>
      <c r="BN243" s="104"/>
      <c r="BO243" s="104"/>
      <c r="BP243" s="104"/>
      <c r="BQ243" s="104"/>
      <c r="BR243" s="104"/>
      <c r="BS243" s="104"/>
      <c r="BT243" s="104"/>
      <c r="BU243" s="104"/>
      <c r="BV243" s="104"/>
      <c r="BW243" s="104"/>
      <c r="BX243" s="105"/>
      <c r="BY243" s="105"/>
      <c r="BZ243" s="105"/>
      <c r="CA243" s="105"/>
      <c r="CB243" s="105"/>
      <c r="CC243" s="105"/>
      <c r="CD243" s="105"/>
      <c r="CE243" s="105"/>
      <c r="CF243" s="105"/>
      <c r="CG243" s="105"/>
      <c r="CH243" s="105"/>
      <c r="CI243" s="105"/>
      <c r="CJ243" s="105"/>
      <c r="CK243" s="105"/>
      <c r="CL243" s="106"/>
      <c r="CM243" s="105"/>
      <c r="CN243" s="105"/>
      <c r="CO243" s="105"/>
      <c r="CP243" s="105"/>
      <c r="CQ243" s="105"/>
      <c r="CR243" s="105"/>
      <c r="CS243" s="105"/>
      <c r="CT243" s="104"/>
      <c r="CU243" s="104"/>
      <c r="CV243" s="104"/>
      <c r="CW243" s="104"/>
      <c r="CX243" s="104"/>
      <c r="CY243" s="104"/>
      <c r="CZ243" s="104"/>
      <c r="DA243" s="104"/>
      <c r="DB243" s="104"/>
      <c r="DC243" s="104"/>
      <c r="DD243" s="104"/>
      <c r="DE243" s="104"/>
      <c r="DF243" s="104"/>
      <c r="DG243" s="104"/>
      <c r="DH243" s="104"/>
      <c r="DI243" s="104"/>
      <c r="DJ243" s="104"/>
      <c r="DK243" s="104"/>
      <c r="DL243" s="104"/>
      <c r="DM243" s="104"/>
      <c r="DN243" s="104"/>
      <c r="DO243" s="104"/>
      <c r="DP243" s="104"/>
      <c r="DQ243" s="104"/>
      <c r="DR243" s="104"/>
      <c r="DS243" s="104"/>
      <c r="DT243" s="104"/>
      <c r="DU243" s="104"/>
      <c r="DV243" s="104"/>
      <c r="DW243" s="104"/>
      <c r="DX243" s="104"/>
      <c r="DY243" s="104"/>
      <c r="DZ243" s="104"/>
      <c r="EA243" s="104"/>
      <c r="EB243" s="104"/>
      <c r="EC243" s="104"/>
      <c r="ED243" s="104"/>
      <c r="EE243" s="104"/>
      <c r="EF243" s="104"/>
      <c r="EG243" s="104"/>
      <c r="EH243" s="104"/>
      <c r="EI243" s="104"/>
      <c r="EJ243" s="104"/>
      <c r="EK243" s="104"/>
      <c r="EL243" s="104"/>
      <c r="EM243" s="104"/>
      <c r="EN243" s="104"/>
      <c r="EO243" s="104"/>
      <c r="EP243" s="104"/>
      <c r="EQ243" s="104"/>
      <c r="ER243" s="104"/>
      <c r="ES243" s="104"/>
      <c r="ET243" s="104"/>
      <c r="EU243" s="104"/>
      <c r="EV243" s="104"/>
      <c r="EW243" s="104"/>
      <c r="EX243" s="104"/>
      <c r="EY243" s="104"/>
      <c r="EZ243" s="104"/>
      <c r="FA243" s="104"/>
      <c r="FB243" s="104"/>
      <c r="FC243" s="104"/>
      <c r="FD243" s="104"/>
      <c r="FE243" s="104"/>
      <c r="FF243" s="104"/>
      <c r="FG243" s="104"/>
      <c r="FH243" s="104"/>
      <c r="FI243" s="104"/>
      <c r="FJ243" s="104"/>
      <c r="FK243" s="104"/>
      <c r="FL243" s="104"/>
      <c r="FM243" s="104"/>
      <c r="FN243" s="104"/>
      <c r="FO243" s="104"/>
      <c r="FQ243" s="3"/>
      <c r="FR243" s="3"/>
      <c r="FS243" s="3"/>
      <c r="FT243" s="3"/>
      <c r="FU243" s="3"/>
      <c r="FV243" s="3"/>
      <c r="FW243" s="3"/>
      <c r="FX243" s="3"/>
      <c r="FY243" s="3"/>
      <c r="FZ243" s="3"/>
      <c r="GA243" s="3"/>
      <c r="GB243" s="3"/>
      <c r="GC243" s="3"/>
      <c r="GD243" s="3"/>
      <c r="GE243" s="3"/>
      <c r="GF243" s="3"/>
      <c r="GG243" s="3"/>
      <c r="GH243" s="3"/>
      <c r="GI243" s="3"/>
      <c r="GJ243" s="3"/>
      <c r="GK243" s="3"/>
      <c r="GL243" s="3"/>
      <c r="GM243" s="3"/>
      <c r="GN243" s="3"/>
    </row>
    <row r="244" spans="1:196" s="10" customFormat="1" x14ac:dyDescent="0.2">
      <c r="A244" s="3"/>
      <c r="B244" s="3"/>
      <c r="C244" s="104"/>
      <c r="D244" s="104"/>
      <c r="E244" s="104"/>
      <c r="F244" s="104"/>
      <c r="G244" s="104"/>
      <c r="H244" s="104"/>
      <c r="I244" s="104"/>
      <c r="J244" s="104"/>
      <c r="K244" s="104"/>
      <c r="L244" s="104"/>
      <c r="M244" s="104"/>
      <c r="N244" s="104"/>
      <c r="O244" s="104"/>
      <c r="P244" s="104"/>
      <c r="Q244" s="104"/>
      <c r="R244" s="104"/>
      <c r="S244" s="104"/>
      <c r="T244" s="104"/>
      <c r="U244" s="104"/>
      <c r="V244" s="104"/>
      <c r="W244" s="104"/>
      <c r="X244" s="104"/>
      <c r="Y244" s="104"/>
      <c r="Z244" s="104"/>
      <c r="AA244" s="104"/>
      <c r="AB244" s="104"/>
      <c r="AC244" s="104"/>
      <c r="AD244" s="104"/>
      <c r="AE244" s="104"/>
      <c r="AF244" s="104"/>
      <c r="AG244" s="104"/>
      <c r="AH244" s="104"/>
      <c r="AI244" s="104"/>
      <c r="AJ244" s="104"/>
      <c r="AK244" s="104"/>
      <c r="AL244" s="104"/>
      <c r="AM244" s="104"/>
      <c r="AN244" s="104"/>
      <c r="AO244" s="104"/>
      <c r="AP244" s="104"/>
      <c r="AQ244" s="104"/>
      <c r="AR244" s="104"/>
      <c r="AS244" s="104"/>
      <c r="AT244" s="104"/>
      <c r="AU244" s="104"/>
      <c r="AV244" s="104"/>
      <c r="AW244" s="104"/>
      <c r="AX244" s="104"/>
      <c r="AY244" s="104"/>
      <c r="AZ244" s="104"/>
      <c r="BA244" s="104"/>
      <c r="BB244" s="104"/>
      <c r="BC244" s="104"/>
      <c r="BD244" s="104"/>
      <c r="BE244" s="104"/>
      <c r="BF244" s="104"/>
      <c r="BG244" s="104"/>
      <c r="BH244" s="104"/>
      <c r="BI244" s="104"/>
      <c r="BJ244" s="104"/>
      <c r="BK244" s="104"/>
      <c r="BL244" s="104"/>
      <c r="BM244" s="104"/>
      <c r="BN244" s="104"/>
      <c r="BO244" s="104"/>
      <c r="BP244" s="104"/>
      <c r="BQ244" s="104"/>
      <c r="BR244" s="104"/>
      <c r="BS244" s="104"/>
      <c r="BT244" s="104"/>
      <c r="BU244" s="104"/>
      <c r="BV244" s="104"/>
      <c r="BW244" s="104"/>
      <c r="BX244" s="105"/>
      <c r="BY244" s="105"/>
      <c r="BZ244" s="105"/>
      <c r="CA244" s="105"/>
      <c r="CB244" s="105"/>
      <c r="CC244" s="105"/>
      <c r="CD244" s="105"/>
      <c r="CE244" s="105"/>
      <c r="CF244" s="105"/>
      <c r="CG244" s="105"/>
      <c r="CH244" s="105"/>
      <c r="CI244" s="105"/>
      <c r="CJ244" s="105"/>
      <c r="CK244" s="105"/>
      <c r="CL244" s="106"/>
      <c r="CM244" s="105"/>
      <c r="CN244" s="105"/>
      <c r="CO244" s="105"/>
      <c r="CP244" s="105"/>
      <c r="CQ244" s="105"/>
      <c r="CR244" s="105"/>
      <c r="CS244" s="105"/>
      <c r="CT244" s="104"/>
      <c r="CU244" s="104"/>
      <c r="CV244" s="104"/>
      <c r="CW244" s="104"/>
      <c r="CX244" s="104"/>
      <c r="CY244" s="104"/>
      <c r="CZ244" s="104"/>
      <c r="DA244" s="104"/>
      <c r="DB244" s="104"/>
      <c r="DC244" s="104"/>
      <c r="DD244" s="104"/>
      <c r="DE244" s="104"/>
      <c r="DF244" s="104"/>
      <c r="DG244" s="104"/>
      <c r="DH244" s="104"/>
      <c r="DI244" s="104"/>
      <c r="DJ244" s="104"/>
      <c r="DK244" s="104"/>
      <c r="DL244" s="104"/>
      <c r="DM244" s="104"/>
      <c r="DN244" s="104"/>
      <c r="DO244" s="104"/>
      <c r="DP244" s="104"/>
      <c r="DQ244" s="104"/>
      <c r="DR244" s="104"/>
      <c r="DS244" s="104"/>
      <c r="DT244" s="104"/>
      <c r="DU244" s="104"/>
      <c r="DV244" s="104"/>
      <c r="DW244" s="104"/>
      <c r="DX244" s="104"/>
      <c r="DY244" s="104"/>
      <c r="DZ244" s="104"/>
      <c r="EA244" s="104"/>
      <c r="EB244" s="104"/>
      <c r="EC244" s="104"/>
      <c r="ED244" s="104"/>
      <c r="EE244" s="104"/>
      <c r="EF244" s="104"/>
      <c r="EG244" s="104"/>
      <c r="EH244" s="104"/>
      <c r="EI244" s="104"/>
      <c r="EJ244" s="104"/>
      <c r="EK244" s="104"/>
      <c r="EL244" s="104"/>
      <c r="EM244" s="104"/>
      <c r="EN244" s="104"/>
      <c r="EO244" s="104"/>
      <c r="EP244" s="104"/>
      <c r="EQ244" s="104"/>
      <c r="ER244" s="104"/>
      <c r="ES244" s="104"/>
      <c r="ET244" s="104"/>
      <c r="EU244" s="104"/>
      <c r="EV244" s="104"/>
      <c r="EW244" s="104"/>
      <c r="EX244" s="104"/>
      <c r="EY244" s="104"/>
      <c r="EZ244" s="104"/>
      <c r="FA244" s="104"/>
      <c r="FB244" s="104"/>
      <c r="FC244" s="104"/>
      <c r="FD244" s="104"/>
      <c r="FE244" s="104"/>
      <c r="FF244" s="104"/>
      <c r="FG244" s="104"/>
      <c r="FH244" s="104"/>
      <c r="FI244" s="104"/>
      <c r="FJ244" s="104"/>
      <c r="FK244" s="104"/>
      <c r="FL244" s="104"/>
      <c r="FM244" s="104"/>
      <c r="FN244" s="104"/>
      <c r="FO244" s="104"/>
      <c r="FQ244" s="3"/>
      <c r="FR244" s="3"/>
      <c r="FS244" s="3"/>
      <c r="FT244" s="3"/>
      <c r="FU244" s="3"/>
      <c r="FV244" s="3"/>
      <c r="FW244" s="3"/>
      <c r="FX244" s="3"/>
      <c r="FY244" s="3"/>
      <c r="FZ244" s="3"/>
      <c r="GA244" s="3"/>
      <c r="GB244" s="3"/>
      <c r="GC244" s="3"/>
      <c r="GD244" s="3"/>
      <c r="GE244" s="3"/>
      <c r="GF244" s="3"/>
      <c r="GG244" s="3"/>
      <c r="GH244" s="3"/>
      <c r="GI244" s="3"/>
      <c r="GJ244" s="3"/>
      <c r="GK244" s="3"/>
      <c r="GL244" s="3"/>
      <c r="GM244" s="3"/>
      <c r="GN244" s="3"/>
    </row>
    <row r="245" spans="1:196" s="10" customFormat="1" x14ac:dyDescent="0.2">
      <c r="A245" s="3"/>
      <c r="B245" s="3"/>
      <c r="C245" s="104"/>
      <c r="D245" s="104"/>
      <c r="E245" s="104"/>
      <c r="F245" s="104"/>
      <c r="G245" s="104"/>
      <c r="H245" s="104"/>
      <c r="I245" s="104"/>
      <c r="J245" s="104"/>
      <c r="K245" s="104"/>
      <c r="L245" s="104"/>
      <c r="M245" s="104"/>
      <c r="N245" s="104"/>
      <c r="O245" s="104"/>
      <c r="P245" s="104"/>
      <c r="Q245" s="104"/>
      <c r="R245" s="104"/>
      <c r="S245" s="104"/>
      <c r="T245" s="104"/>
      <c r="U245" s="104"/>
      <c r="V245" s="104"/>
      <c r="W245" s="104"/>
      <c r="X245" s="104"/>
      <c r="Y245" s="104"/>
      <c r="Z245" s="104"/>
      <c r="AA245" s="104"/>
      <c r="AB245" s="104"/>
      <c r="AC245" s="104"/>
      <c r="AD245" s="104"/>
      <c r="AE245" s="104"/>
      <c r="AF245" s="104"/>
      <c r="AG245" s="104"/>
      <c r="AH245" s="104"/>
      <c r="AI245" s="104"/>
      <c r="AJ245" s="104"/>
      <c r="AK245" s="104"/>
      <c r="AL245" s="104"/>
      <c r="AM245" s="104"/>
      <c r="AN245" s="104"/>
      <c r="AO245" s="104"/>
      <c r="AP245" s="104"/>
      <c r="AQ245" s="104"/>
      <c r="AR245" s="104"/>
      <c r="AS245" s="104"/>
      <c r="AT245" s="104"/>
      <c r="AU245" s="104"/>
      <c r="AV245" s="104"/>
      <c r="AW245" s="104"/>
      <c r="AX245" s="104"/>
      <c r="AY245" s="104"/>
      <c r="AZ245" s="104"/>
      <c r="BA245" s="104"/>
      <c r="BB245" s="104"/>
      <c r="BC245" s="104"/>
      <c r="BD245" s="104"/>
      <c r="BE245" s="104"/>
      <c r="BF245" s="104"/>
      <c r="BG245" s="104"/>
      <c r="BH245" s="104"/>
      <c r="BI245" s="104"/>
      <c r="BJ245" s="104"/>
      <c r="BK245" s="104"/>
      <c r="BL245" s="104"/>
      <c r="BM245" s="104"/>
      <c r="BN245" s="104"/>
      <c r="BO245" s="104"/>
      <c r="BP245" s="104"/>
      <c r="BQ245" s="104"/>
      <c r="BR245" s="104"/>
      <c r="BS245" s="104"/>
      <c r="BT245" s="104"/>
      <c r="BU245" s="104"/>
      <c r="BV245" s="104"/>
      <c r="BW245" s="104"/>
      <c r="BX245" s="105"/>
      <c r="BY245" s="105"/>
      <c r="BZ245" s="105"/>
      <c r="CA245" s="105"/>
      <c r="CB245" s="105"/>
      <c r="CC245" s="105"/>
      <c r="CD245" s="105"/>
      <c r="CE245" s="105"/>
      <c r="CF245" s="105"/>
      <c r="CG245" s="105"/>
      <c r="CH245" s="105"/>
      <c r="CI245" s="105"/>
      <c r="CJ245" s="105"/>
      <c r="CK245" s="105"/>
      <c r="CL245" s="106"/>
      <c r="CM245" s="105"/>
      <c r="CN245" s="105"/>
      <c r="CO245" s="105"/>
      <c r="CP245" s="105"/>
      <c r="CQ245" s="105"/>
      <c r="CR245" s="105"/>
      <c r="CS245" s="105"/>
      <c r="CT245" s="104"/>
      <c r="CU245" s="104"/>
      <c r="CV245" s="104"/>
      <c r="CW245" s="104"/>
      <c r="CX245" s="104"/>
      <c r="CY245" s="104"/>
      <c r="CZ245" s="104"/>
      <c r="DA245" s="104"/>
      <c r="DB245" s="104"/>
      <c r="DC245" s="104"/>
      <c r="DD245" s="104"/>
      <c r="DE245" s="104"/>
      <c r="DF245" s="104"/>
      <c r="DG245" s="104"/>
      <c r="DH245" s="104"/>
      <c r="DI245" s="104"/>
      <c r="DJ245" s="104"/>
      <c r="DK245" s="104"/>
      <c r="DL245" s="104"/>
      <c r="DM245" s="104"/>
      <c r="DN245" s="104"/>
      <c r="DO245" s="104"/>
      <c r="DP245" s="104"/>
      <c r="DQ245" s="104"/>
      <c r="DR245" s="104"/>
      <c r="DS245" s="104"/>
      <c r="DT245" s="104"/>
      <c r="DU245" s="104"/>
      <c r="DV245" s="104"/>
      <c r="DW245" s="104"/>
      <c r="DX245" s="104"/>
      <c r="DY245" s="104"/>
      <c r="DZ245" s="104"/>
      <c r="EA245" s="104"/>
      <c r="EB245" s="104"/>
      <c r="EC245" s="104"/>
      <c r="ED245" s="104"/>
      <c r="EE245" s="104"/>
      <c r="EF245" s="104"/>
      <c r="EG245" s="104"/>
      <c r="EH245" s="104"/>
      <c r="EI245" s="104"/>
      <c r="EJ245" s="104"/>
      <c r="EK245" s="104"/>
      <c r="EL245" s="104"/>
      <c r="EM245" s="104"/>
      <c r="EN245" s="104"/>
      <c r="EO245" s="104"/>
      <c r="EP245" s="104"/>
      <c r="EQ245" s="104"/>
      <c r="ER245" s="104"/>
      <c r="ES245" s="104"/>
      <c r="ET245" s="104"/>
      <c r="EU245" s="104"/>
      <c r="EV245" s="104"/>
      <c r="EW245" s="104"/>
      <c r="EX245" s="104"/>
      <c r="EY245" s="104"/>
      <c r="EZ245" s="104"/>
      <c r="FA245" s="104"/>
      <c r="FB245" s="104"/>
      <c r="FC245" s="104"/>
      <c r="FD245" s="104"/>
      <c r="FE245" s="104"/>
      <c r="FF245" s="104"/>
      <c r="FG245" s="104"/>
      <c r="FH245" s="104"/>
      <c r="FI245" s="104"/>
      <c r="FJ245" s="104"/>
      <c r="FK245" s="104"/>
      <c r="FL245" s="104"/>
      <c r="FM245" s="104"/>
      <c r="FN245" s="104"/>
      <c r="FO245" s="104"/>
      <c r="FQ245" s="3"/>
      <c r="FR245" s="3"/>
      <c r="FS245" s="3"/>
      <c r="FT245" s="3"/>
      <c r="FU245" s="3"/>
      <c r="FV245" s="3"/>
      <c r="FW245" s="3"/>
      <c r="FX245" s="3"/>
      <c r="FY245" s="3"/>
      <c r="FZ245" s="3"/>
      <c r="GA245" s="3"/>
      <c r="GB245" s="3"/>
      <c r="GC245" s="3"/>
      <c r="GD245" s="3"/>
      <c r="GE245" s="3"/>
      <c r="GF245" s="3"/>
      <c r="GG245" s="3"/>
      <c r="GH245" s="3"/>
      <c r="GI245" s="3"/>
      <c r="GJ245" s="3"/>
      <c r="GK245" s="3"/>
      <c r="GL245" s="3"/>
      <c r="GM245" s="3"/>
      <c r="GN245" s="3"/>
    </row>
    <row r="246" spans="1:196" s="10" customForma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CL246" s="107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  <c r="DH246" s="3"/>
      <c r="DI246" s="3"/>
      <c r="DJ246" s="3"/>
      <c r="DK246" s="3"/>
      <c r="DL246" s="3"/>
      <c r="DM246" s="3"/>
      <c r="DN246" s="3"/>
      <c r="DO246" s="3"/>
      <c r="DP246" s="3"/>
      <c r="DQ246" s="3"/>
      <c r="DR246" s="3"/>
      <c r="DS246" s="3"/>
      <c r="DT246" s="3"/>
      <c r="DU246" s="3"/>
      <c r="DV246" s="3"/>
      <c r="DW246" s="3"/>
      <c r="DX246" s="3"/>
      <c r="DY246" s="3"/>
      <c r="DZ246" s="3"/>
      <c r="EA246" s="3"/>
      <c r="EB246" s="3"/>
      <c r="EC246" s="3"/>
      <c r="ED246" s="3"/>
      <c r="EE246" s="3"/>
      <c r="EF246" s="3"/>
      <c r="EG246" s="3"/>
      <c r="EH246" s="3"/>
      <c r="EI246" s="3"/>
      <c r="EJ246" s="3"/>
      <c r="EK246" s="3"/>
      <c r="EL246" s="3"/>
      <c r="EM246" s="3"/>
      <c r="EN246" s="3"/>
      <c r="EO246" s="3"/>
      <c r="EP246" s="3"/>
      <c r="EQ246" s="3"/>
      <c r="ER246" s="3"/>
      <c r="ES246" s="3"/>
      <c r="ET246" s="3"/>
      <c r="EU246" s="3"/>
      <c r="EV246" s="3"/>
      <c r="EW246" s="3"/>
      <c r="EX246" s="3"/>
      <c r="EY246" s="3"/>
      <c r="EZ246" s="3"/>
      <c r="FA246" s="3"/>
      <c r="FB246" s="3"/>
      <c r="FC246" s="3"/>
      <c r="FD246" s="3"/>
      <c r="FE246" s="3"/>
      <c r="FF246" s="3"/>
      <c r="FG246" s="3"/>
      <c r="FH246" s="3"/>
      <c r="FI246" s="104"/>
      <c r="FJ246" s="104"/>
      <c r="FK246" s="104"/>
      <c r="FL246" s="104"/>
      <c r="FM246" s="104"/>
      <c r="FN246" s="104"/>
      <c r="FO246" s="104"/>
      <c r="FQ246" s="3"/>
      <c r="FR246" s="3"/>
      <c r="FS246" s="3"/>
      <c r="FT246" s="3"/>
      <c r="FU246" s="3"/>
      <c r="FV246" s="3"/>
      <c r="FW246" s="3"/>
      <c r="FX246" s="3"/>
      <c r="FY246" s="3"/>
      <c r="FZ246" s="3"/>
      <c r="GA246" s="3"/>
      <c r="GB246" s="3"/>
      <c r="GC246" s="3"/>
      <c r="GD246" s="3"/>
      <c r="GE246" s="3"/>
      <c r="GF246" s="3"/>
      <c r="GG246" s="3"/>
      <c r="GH246" s="3"/>
      <c r="GI246" s="3"/>
      <c r="GJ246" s="3"/>
      <c r="GK246" s="3"/>
      <c r="GL246" s="3"/>
      <c r="GM246" s="3"/>
      <c r="GN246" s="3"/>
    </row>
  </sheetData>
  <mergeCells count="52">
    <mergeCell ref="FN5:FQ5"/>
    <mergeCell ref="FR5:FU5"/>
    <mergeCell ref="FV5:FY5"/>
    <mergeCell ref="FZ5:GC5"/>
    <mergeCell ref="GD5:GG5"/>
    <mergeCell ref="GH5:GJ5"/>
    <mergeCell ref="EP5:ES5"/>
    <mergeCell ref="ET5:EW5"/>
    <mergeCell ref="EX5:FA5"/>
    <mergeCell ref="FB5:FE5"/>
    <mergeCell ref="FF5:FI5"/>
    <mergeCell ref="FJ5:FM5"/>
    <mergeCell ref="DR5:DU5"/>
    <mergeCell ref="DV5:DY5"/>
    <mergeCell ref="DZ5:EC5"/>
    <mergeCell ref="ED5:EG5"/>
    <mergeCell ref="EH5:EK5"/>
    <mergeCell ref="EL5:EO5"/>
    <mergeCell ref="CT5:CW5"/>
    <mergeCell ref="CX5:DA5"/>
    <mergeCell ref="DB5:DE5"/>
    <mergeCell ref="DF5:DI5"/>
    <mergeCell ref="DJ5:DM5"/>
    <mergeCell ref="DN5:DQ5"/>
    <mergeCell ref="BW5:BZ5"/>
    <mergeCell ref="CA5:CD5"/>
    <mergeCell ref="CE5:CH5"/>
    <mergeCell ref="CI5:CL5"/>
    <mergeCell ref="CM5:CP5"/>
    <mergeCell ref="CQ5:CS5"/>
    <mergeCell ref="AY5:BB5"/>
    <mergeCell ref="BC5:BF5"/>
    <mergeCell ref="BG5:BJ5"/>
    <mergeCell ref="BL5:BN5"/>
    <mergeCell ref="BO5:BR5"/>
    <mergeCell ref="BS5:BU5"/>
    <mergeCell ref="AA5:AD5"/>
    <mergeCell ref="AE5:AH5"/>
    <mergeCell ref="AI5:AL5"/>
    <mergeCell ref="AM5:AP5"/>
    <mergeCell ref="AQ5:AT5"/>
    <mergeCell ref="AU5:AX5"/>
    <mergeCell ref="BA1:GJ1"/>
    <mergeCell ref="BA2:GJ2"/>
    <mergeCell ref="C4:CS4"/>
    <mergeCell ref="CT4:GJ4"/>
    <mergeCell ref="C5:F5"/>
    <mergeCell ref="G5:J5"/>
    <mergeCell ref="K5:N5"/>
    <mergeCell ref="O5:R5"/>
    <mergeCell ref="S5:V5"/>
    <mergeCell ref="W5:Z5"/>
  </mergeCells>
  <printOptions gridLinesSet="0"/>
  <pageMargins left="0.3" right="0.17" top="1.0900000000000001" bottom="0.8" header="0.5" footer="0.5"/>
  <pageSetup paperSize="9" scale="85" orientation="landscape" horizontalDpi="4294967295" verticalDpi="4294967295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Julius Pama Manila</dc:creator>
  <cp:lastModifiedBy>Julius Pama Manila</cp:lastModifiedBy>
  <dcterms:created xsi:type="dcterms:W3CDTF">2026-07-10T01:42:25Z</dcterms:created>
  <dcterms:modified xsi:type="dcterms:W3CDTF">2026-07-10T01:42:43Z</dcterms:modified>
</cp:coreProperties>
</file>